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4a048e5ba9bf5510/Desktop/"/>
    </mc:Choice>
  </mc:AlternateContent>
  <xr:revisionPtr revIDLastSave="2" documentId="13_ncr:1_{8FE2A1F4-333B-DB47-8E23-1224069B83BD}" xr6:coauthVersionLast="47" xr6:coauthVersionMax="47" xr10:uidLastSave="{E84FE86E-FC8C-4933-900E-D92BF75A7980}"/>
  <bookViews>
    <workbookView xWindow="-108" yWindow="-108" windowWidth="23256" windowHeight="12456" activeTab="3" xr2:uid="{00000000-000D-0000-FFFF-FFFF00000000}"/>
  </bookViews>
  <sheets>
    <sheet name="Datos del Club" sheetId="25" r:id="rId1"/>
    <sheet name="Relación de Licencias" sheetId="28" r:id="rId2"/>
    <sheet name="Cambio de Categoría" sheetId="29" r:id="rId3"/>
    <sheet name="Liquidación" sheetId="1" r:id="rId4"/>
  </sheets>
  <definedNames>
    <definedName name="_xlnm.Print_Area" localSheetId="3">Liquidación!$A$1:$E$59</definedName>
    <definedName name="Texto24" localSheetId="3">Liquidación!#REF!</definedName>
    <definedName name="Texto34" localSheetId="3">Liquidación!#REF!</definedName>
    <definedName name="Texto35" localSheetId="3">Liquidación!#REF!</definedName>
    <definedName name="Texto36" localSheetId="3">Liquidación!#REF!</definedName>
    <definedName name="Texto37" localSheetId="3">Liquidación!#REF!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29" l="1"/>
  <c r="N26" i="29"/>
  <c r="N14" i="29"/>
  <c r="N20" i="28"/>
  <c r="N21" i="28"/>
  <c r="D39" i="1" l="1"/>
  <c r="P26" i="29"/>
  <c r="D28" i="1" s="1"/>
  <c r="N32" i="28"/>
  <c r="N33" i="28"/>
  <c r="N34" i="28"/>
  <c r="N31" i="28"/>
  <c r="O28" i="29"/>
  <c r="O27" i="29"/>
  <c r="O25" i="29"/>
  <c r="O24" i="29"/>
  <c r="O23" i="29"/>
  <c r="O22" i="29"/>
  <c r="O21" i="29"/>
  <c r="O20" i="29"/>
  <c r="N19" i="29"/>
  <c r="N18" i="29"/>
  <c r="N17" i="29"/>
  <c r="N16" i="29"/>
  <c r="N15" i="29"/>
  <c r="N13" i="29"/>
  <c r="N12" i="29"/>
  <c r="N11" i="29"/>
  <c r="N10" i="29"/>
  <c r="N9" i="29"/>
  <c r="N8" i="29"/>
  <c r="N32" i="29"/>
  <c r="N31" i="29"/>
  <c r="N30" i="29"/>
  <c r="N29" i="29"/>
  <c r="N28" i="29"/>
  <c r="N27" i="29"/>
  <c r="N25" i="29"/>
  <c r="N24" i="29"/>
  <c r="N23" i="29"/>
  <c r="N22" i="29"/>
  <c r="N21" i="29"/>
  <c r="N20" i="29"/>
  <c r="E39" i="1" l="1"/>
  <c r="P24" i="29"/>
  <c r="P21" i="29"/>
  <c r="P25" i="29"/>
  <c r="D51" i="1"/>
  <c r="E51" i="1" s="1"/>
  <c r="P22" i="29"/>
  <c r="P27" i="29"/>
  <c r="E28" i="1" s="1"/>
  <c r="D48" i="1"/>
  <c r="E48" i="1" s="1"/>
  <c r="P20" i="29"/>
  <c r="P23" i="29"/>
  <c r="P28" i="29"/>
  <c r="D47" i="1"/>
  <c r="E47" i="1" s="1"/>
  <c r="N37" i="28"/>
  <c r="D45" i="1" s="1"/>
  <c r="E45" i="1" s="1"/>
  <c r="N36" i="28"/>
  <c r="D46" i="1" s="1"/>
  <c r="E46" i="1" s="1"/>
  <c r="N25" i="28"/>
  <c r="D44" i="1"/>
  <c r="E44" i="1" s="1"/>
  <c r="N30" i="28"/>
  <c r="D33" i="1" s="1"/>
  <c r="N29" i="28"/>
  <c r="D43" i="1" s="1"/>
  <c r="E43" i="1" s="1"/>
  <c r="N28" i="28"/>
  <c r="N27" i="28"/>
  <c r="N26" i="28"/>
  <c r="N24" i="28"/>
  <c r="N23" i="28"/>
  <c r="N22" i="28"/>
  <c r="N19" i="28"/>
  <c r="D38" i="1" s="1"/>
  <c r="E38" i="1" s="1"/>
  <c r="N18" i="28"/>
  <c r="N17" i="28"/>
  <c r="N16" i="28"/>
  <c r="N15" i="28"/>
  <c r="N14" i="28"/>
  <c r="N13" i="28"/>
  <c r="N12" i="28"/>
  <c r="N11" i="28"/>
  <c r="N10" i="28"/>
  <c r="N9" i="28"/>
  <c r="N8" i="28"/>
  <c r="E15" i="1"/>
  <c r="E16" i="1"/>
  <c r="E17" i="1"/>
  <c r="E49" i="1"/>
  <c r="D27" i="1" l="1"/>
  <c r="E27" i="1" s="1"/>
  <c r="D30" i="1"/>
  <c r="E30" i="1" s="1"/>
  <c r="D29" i="1"/>
  <c r="E29" i="1" s="1"/>
  <c r="D23" i="1"/>
  <c r="E23" i="1" s="1"/>
  <c r="D25" i="1"/>
  <c r="E25" i="1" s="1"/>
  <c r="D24" i="1"/>
  <c r="E24" i="1" s="1"/>
  <c r="D26" i="1"/>
  <c r="E26" i="1" s="1"/>
  <c r="D34" i="1"/>
  <c r="E34" i="1" s="1"/>
  <c r="D35" i="1"/>
  <c r="E35" i="1" s="1"/>
  <c r="D40" i="1"/>
  <c r="E40" i="1" s="1"/>
  <c r="D36" i="1"/>
  <c r="E36" i="1" s="1"/>
  <c r="D41" i="1"/>
  <c r="E41" i="1" s="1"/>
  <c r="D37" i="1"/>
  <c r="E37" i="1" s="1"/>
  <c r="D42" i="1"/>
  <c r="E42" i="1" s="1"/>
  <c r="E33" i="1"/>
  <c r="D32" i="1"/>
  <c r="E32" i="1" s="1"/>
  <c r="E18" i="1"/>
  <c r="E52" i="1" l="1"/>
  <c r="E55" i="1" s="1"/>
</calcChain>
</file>

<file path=xl/sharedStrings.xml><?xml version="1.0" encoding="utf-8"?>
<sst xmlns="http://schemas.openxmlformats.org/spreadsheetml/2006/main" count="164" uniqueCount="119">
  <si>
    <t>Sénior</t>
  </si>
  <si>
    <t>Técnico</t>
  </si>
  <si>
    <t>Directivo</t>
  </si>
  <si>
    <t>Concepto</t>
  </si>
  <si>
    <t>Cuota Anual</t>
  </si>
  <si>
    <t>TOTAL</t>
  </si>
  <si>
    <t>DENOMINACIÓN DEL CLUB:</t>
  </si>
  <si>
    <t>TIPO y CATEGORIA DE LA LICENCIA</t>
  </si>
  <si>
    <t>Tipo</t>
  </si>
  <si>
    <t>Categoria</t>
  </si>
  <si>
    <t>Arbitro</t>
  </si>
  <si>
    <t>Nº de altas</t>
  </si>
  <si>
    <t>Total alta y/o renovación club:</t>
  </si>
  <si>
    <t>Total licencias:</t>
  </si>
  <si>
    <t>a) - ALTA DE CLUB</t>
  </si>
  <si>
    <t>b) - ALTA DE JUGADORES, ARBITROS, TECNICOS y DIRECTIVOS</t>
  </si>
  <si>
    <t>Madrid,</t>
  </si>
  <si>
    <t>Total abonar por los conceptos a)+b):</t>
  </si>
  <si>
    <t>de la  temporada. El alta solo tendrá efectividad con el pago de las cuotas, que en cada caso correspondan.</t>
  </si>
  <si>
    <t>Avda. Salas de los Infantes, 1-1º</t>
  </si>
  <si>
    <t>28034 - MADRID</t>
  </si>
  <si>
    <t>NIF-G79275756</t>
  </si>
  <si>
    <t>Sub 11</t>
  </si>
  <si>
    <t>Sub 13</t>
  </si>
  <si>
    <t>Sub 15</t>
  </si>
  <si>
    <t>Sub 17</t>
  </si>
  <si>
    <t>Sub 19</t>
  </si>
  <si>
    <t>FEDERACION MADRILEÑA DE BADMINTON</t>
  </si>
  <si>
    <t>LOCALIDAD</t>
  </si>
  <si>
    <t>E-MAIL</t>
  </si>
  <si>
    <t>C.B. ALCALÁ</t>
  </si>
  <si>
    <t>A.D.Y C. ARROYO TEJADA</t>
  </si>
  <si>
    <t>A.D. ARTURO SORIA</t>
  </si>
  <si>
    <t>C.B. BIANCONERO</t>
  </si>
  <si>
    <t>C.B. CERCEDILLA</t>
  </si>
  <si>
    <t>C.B. CHAMARTÍN</t>
  </si>
  <si>
    <t>C.D.E. BÁDMINTON CIUDAD DE VILLALBA</t>
  </si>
  <si>
    <t>A.D. COLEGIO PARQUE</t>
  </si>
  <si>
    <t>C.B. COLLADO VILLALBA</t>
  </si>
  <si>
    <t>COVIJOVEN</t>
  </si>
  <si>
    <t>C.D.E. BÁDMINTON EL ESPINILLO</t>
  </si>
  <si>
    <t>C.B. FUENLABRADA</t>
  </si>
  <si>
    <t>C.B. GALAPAGAR</t>
  </si>
  <si>
    <t>C.D.E. BÁDMINTON HOYO DE MANZANARES</t>
  </si>
  <si>
    <t>C.D. GREDOS SAN DIEGO</t>
  </si>
  <si>
    <t>C.B. LEGANÉS</t>
  </si>
  <si>
    <t>C.B. PEDREZUELA</t>
  </si>
  <si>
    <t>C.B. SENECTUDES</t>
  </si>
  <si>
    <t>C.B. SIERRA DE MADRID</t>
  </si>
  <si>
    <t>C.D.E. RAQUETA PARACUELLOS</t>
  </si>
  <si>
    <t>C.B. TORREJÓN PARACUELLOS SAGLAS</t>
  </si>
  <si>
    <t>DATOS DEL CLUB</t>
  </si>
  <si>
    <t>DENOMINACIÓN DEL CLUB</t>
  </si>
  <si>
    <t>DIRECCIÓN</t>
  </si>
  <si>
    <t>TELÉFONO</t>
  </si>
  <si>
    <t>PERSONA DE CONTACTO</t>
  </si>
  <si>
    <r>
      <t>“Sus datos personales serán incluidos en un fichero propiedad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</t>
    </r>
    <r>
      <rPr>
        <b/>
        <sz val="10"/>
        <color indexed="10"/>
        <rFont val="Arial"/>
        <family val="2"/>
      </rPr>
      <t xml:space="preserve">FEDERACIÓN MADRILEÑA DE BÁDMINTON </t>
    </r>
    <r>
      <rPr>
        <sz val="10"/>
        <rFont val="Arial"/>
        <family val="2"/>
      </rPr>
      <t xml:space="preserve">con la finalidad de </t>
    </r>
    <r>
      <rPr>
        <b/>
        <sz val="10"/>
        <color indexed="10"/>
        <rFont val="Arial"/>
        <family val="2"/>
      </rPr>
      <t>gestionar los servicios acordados e informarle de futuras campañas.</t>
    </r>
    <r>
      <rPr>
        <sz val="10"/>
        <rFont val="Arial"/>
        <family val="2"/>
      </rPr>
      <t xml:space="preserve"> La información gráfica que se almacene relativa a la actividad de la federación podrá ser utilizada para eventuales publicaciones que se desarrollen. Si lo desea, puede ejercitar sus derechos de acceso, rectificación, cancelación y oposición, indicándolo por correo en la dirección </t>
    </r>
    <r>
      <rPr>
        <b/>
        <sz val="10"/>
        <color indexed="10"/>
        <rFont val="Arial"/>
        <family val="2"/>
      </rPr>
      <t>Sala de los Infantes, 1. 28034. Madrid.</t>
    </r>
    <r>
      <rPr>
        <sz val="10"/>
        <rFont val="Arial"/>
        <family val="2"/>
      </rPr>
      <t xml:space="preserve"> (Ley Orgánica 15/1999, de 13 de diciembre)”.</t>
    </r>
  </si>
  <si>
    <t>COLEGIO VILLALKOR</t>
  </si>
  <si>
    <t>PRESIDENTE DEL CLUB</t>
  </si>
  <si>
    <t xml:space="preserve">Nº CIF </t>
  </si>
  <si>
    <t>TLF. PRESIDENTE DEL CLUB</t>
  </si>
  <si>
    <t>Nº ALTA DEL CLUB EN REGISTRO DE LA COMUNIDAD DE MADRID</t>
  </si>
  <si>
    <t>NOMBRE Y APELLIDOS</t>
  </si>
  <si>
    <t>TIPO LICENCIA</t>
  </si>
  <si>
    <t>Absoluto</t>
  </si>
  <si>
    <t>RELACIÓN DE LICENCIAS</t>
  </si>
  <si>
    <t>2ª LICENCIA</t>
  </si>
  <si>
    <t>3ª LICENCIA</t>
  </si>
  <si>
    <t>Sub 9 Nacional</t>
  </si>
  <si>
    <t>Sub 11 Nacional</t>
  </si>
  <si>
    <t>Sub 13 Nacional</t>
  </si>
  <si>
    <t>Sub 15 Nacional</t>
  </si>
  <si>
    <t>Sub 17 Nacional</t>
  </si>
  <si>
    <t>Sub 19 Nacional</t>
  </si>
  <si>
    <t>Absoluta Nacional</t>
  </si>
  <si>
    <t>Sénior Nacional</t>
  </si>
  <si>
    <t>Árbitro Nacional</t>
  </si>
  <si>
    <t>Técnico Nacional</t>
  </si>
  <si>
    <t>Directivo Nacional</t>
  </si>
  <si>
    <t>e-mail: secretaria@badmintonmadrid.es  www.badmintonmadrid.es</t>
  </si>
  <si>
    <t>Sub 9 Territorial</t>
  </si>
  <si>
    <t>Sub 11 Territorial</t>
  </si>
  <si>
    <t>Sub 13 Territorial</t>
  </si>
  <si>
    <t>Sub 15 Territorial</t>
  </si>
  <si>
    <t>Sub 17 Territorial</t>
  </si>
  <si>
    <t>Sub 19 Territorial</t>
  </si>
  <si>
    <t>Absoluta Territorial</t>
  </si>
  <si>
    <t>Sénior Territorial</t>
  </si>
  <si>
    <t>Árbitro Territorial</t>
  </si>
  <si>
    <t>Técnico Territorial</t>
  </si>
  <si>
    <t>Directivo Territorial</t>
  </si>
  <si>
    <t xml:space="preserve">Los datos que contiene el presente impreso son imprescindibles para la tramitación de la licencia federativa  </t>
  </si>
  <si>
    <t>Tel.: 91.364.63.01</t>
  </si>
  <si>
    <t>Hasta Sub 13</t>
  </si>
  <si>
    <t>2ª+3ª Licencia Nacional</t>
  </si>
  <si>
    <t>2ª+3ª Licencia Territorial</t>
  </si>
  <si>
    <r>
      <t>b5)</t>
    </r>
    <r>
      <rPr>
        <sz val="10"/>
        <rFont val="Arial"/>
        <family val="2"/>
      </rPr>
      <t xml:space="preserve"> - Ficha escolar</t>
    </r>
  </si>
  <si>
    <t>De Sub 15 a Sub 19</t>
  </si>
  <si>
    <t>A partir de Absoluto</t>
  </si>
  <si>
    <t>Cuota anual de mantenimiento Club ID Nacional</t>
  </si>
  <si>
    <t>Alta registral Club ID Nacional</t>
  </si>
  <si>
    <t>Cuota anual de mantenimiento Club sin ID Nacional</t>
  </si>
  <si>
    <r>
      <t>b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- Licencias sin ID Nacional</t>
    </r>
  </si>
  <si>
    <r>
      <t>b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- Licencias con ID Nacional</t>
    </r>
  </si>
  <si>
    <r>
      <t>b3)</t>
    </r>
    <r>
      <rPr>
        <sz val="10"/>
        <rFont val="Arial"/>
        <family val="2"/>
      </rPr>
      <t xml:space="preserve"> - Segunda Licencia sin ID Nacional y sucesivas</t>
    </r>
  </si>
  <si>
    <r>
      <t>b4)</t>
    </r>
    <r>
      <rPr>
        <sz val="10"/>
        <rFont val="Arial"/>
        <family val="2"/>
      </rPr>
      <t xml:space="preserve"> - Segunda Licencia con ID Nacional y sucesivas</t>
    </r>
  </si>
  <si>
    <t>CAMBIO DE CATEGORÍA</t>
  </si>
  <si>
    <r>
      <t>b6)</t>
    </r>
    <r>
      <rPr>
        <sz val="10"/>
        <rFont val="Arial"/>
        <family val="2"/>
      </rPr>
      <t xml:space="preserve"> - Ficha promocional</t>
    </r>
  </si>
  <si>
    <t>LICENCIA ANTERIOR</t>
  </si>
  <si>
    <t>NUEVA LICENCIA</t>
  </si>
  <si>
    <t>Ficha Escolar (Sub 9-Sub 13)</t>
  </si>
  <si>
    <t>Ficha Escolar (Sub 15-Sub 19)</t>
  </si>
  <si>
    <t>Ficha Promocional</t>
  </si>
  <si>
    <t>Sub 23</t>
  </si>
  <si>
    <t>Sub 23 Territorial</t>
  </si>
  <si>
    <t>Sub 23 Nacional</t>
  </si>
  <si>
    <t>(Solo da derecho al seguro de accidentes deportivo)</t>
  </si>
  <si>
    <t>RELACION DE AFILIACION - TEMPORADA 2024</t>
  </si>
  <si>
    <t>HOJA DE LIQUIDACIÓN DE ALTAS FEDERATIVAS. TEMPORADA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</si>
</sst>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_ ;[Red]\-#,##0\ "/>
    <numFmt numFmtId="165" formatCode="#,##0.00_ ;[Red]\-#,##0.00\ "/>
    <numFmt numFmtId="166" formatCode="[$-C0A]dd\-mmm\-yy;@"/>
  </numFmts>
  <fonts count="26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4" fillId="0" borderId="0" xfId="0" applyFont="1" applyAlignment="1">
      <alignment horizontal="right"/>
    </xf>
    <xf numFmtId="0" fontId="2" fillId="0" borderId="0" xfId="1" applyAlignment="1" applyProtection="1"/>
    <xf numFmtId="15" fontId="1" fillId="0" borderId="0" xfId="0" applyNumberFormat="1" applyFont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justify"/>
    </xf>
    <xf numFmtId="0" fontId="12" fillId="2" borderId="0" xfId="0" applyFont="1" applyFill="1"/>
    <xf numFmtId="0" fontId="1" fillId="2" borderId="0" xfId="0" applyFont="1" applyFill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164" fontId="12" fillId="0" borderId="5" xfId="0" applyNumberFormat="1" applyFont="1" applyBorder="1" applyAlignment="1" applyProtection="1">
      <alignment vertical="center"/>
      <protection locked="0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164" fontId="12" fillId="0" borderId="8" xfId="0" applyNumberFormat="1" applyFont="1" applyBorder="1" applyAlignment="1" applyProtection="1">
      <alignment vertical="center"/>
      <protection locked="0"/>
    </xf>
    <xf numFmtId="0" fontId="12" fillId="0" borderId="9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/>
    <xf numFmtId="0" fontId="12" fillId="2" borderId="10" xfId="0" applyFont="1" applyFill="1" applyBorder="1"/>
    <xf numFmtId="0" fontId="12" fillId="0" borderId="13" xfId="0" applyFont="1" applyBorder="1"/>
    <xf numFmtId="8" fontId="1" fillId="3" borderId="14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0" fontId="1" fillId="2" borderId="12" xfId="0" applyFont="1" applyFill="1" applyBorder="1"/>
    <xf numFmtId="0" fontId="1" fillId="2" borderId="15" xfId="0" applyFont="1" applyFill="1" applyBorder="1"/>
    <xf numFmtId="0" fontId="12" fillId="2" borderId="16" xfId="0" applyFont="1" applyFill="1" applyBorder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5" fillId="2" borderId="0" xfId="0" applyFont="1" applyFill="1"/>
    <xf numFmtId="0" fontId="18" fillId="2" borderId="0" xfId="0" applyFont="1" applyFill="1" applyAlignment="1">
      <alignment vertical="center"/>
    </xf>
    <xf numFmtId="0" fontId="19" fillId="2" borderId="0" xfId="0" applyFont="1" applyFill="1"/>
    <xf numFmtId="8" fontId="19" fillId="2" borderId="0" xfId="0" applyNumberFormat="1" applyFont="1" applyFill="1"/>
    <xf numFmtId="164" fontId="16" fillId="2" borderId="0" xfId="0" applyNumberFormat="1" applyFont="1" applyFill="1"/>
    <xf numFmtId="8" fontId="17" fillId="0" borderId="8" xfId="0" applyNumberFormat="1" applyFont="1" applyBorder="1" applyAlignment="1">
      <alignment vertical="center"/>
    </xf>
    <xf numFmtId="0" fontId="22" fillId="0" borderId="0" xfId="0" applyFont="1"/>
    <xf numFmtId="8" fontId="20" fillId="0" borderId="20" xfId="0" applyNumberFormat="1" applyFont="1" applyBorder="1"/>
    <xf numFmtId="0" fontId="12" fillId="2" borderId="21" xfId="0" applyFont="1" applyFill="1" applyBorder="1" applyAlignment="1">
      <alignment vertical="center"/>
    </xf>
    <xf numFmtId="8" fontId="17" fillId="0" borderId="17" xfId="0" applyNumberFormat="1" applyFont="1" applyBorder="1" applyAlignment="1">
      <alignment vertical="center"/>
    </xf>
    <xf numFmtId="164" fontId="12" fillId="0" borderId="17" xfId="0" applyNumberFormat="1" applyFont="1" applyBorder="1" applyAlignment="1" applyProtection="1">
      <alignment vertical="center"/>
      <protection locked="0"/>
    </xf>
    <xf numFmtId="8" fontId="1" fillId="3" borderId="22" xfId="0" applyNumberFormat="1" applyFont="1" applyFill="1" applyBorder="1" applyAlignment="1">
      <alignment vertical="center"/>
    </xf>
    <xf numFmtId="0" fontId="0" fillId="0" borderId="0" xfId="0" applyProtection="1">
      <protection hidden="1"/>
    </xf>
    <xf numFmtId="0" fontId="24" fillId="0" borderId="0" xfId="0" applyFont="1" applyAlignment="1">
      <alignment wrapText="1"/>
    </xf>
    <xf numFmtId="0" fontId="12" fillId="0" borderId="0" xfId="0" applyFont="1" applyAlignment="1">
      <alignment wrapText="1"/>
    </xf>
    <xf numFmtId="8" fontId="12" fillId="0" borderId="5" xfId="0" applyNumberFormat="1" applyFont="1" applyBorder="1" applyAlignment="1">
      <alignment vertical="center"/>
    </xf>
    <xf numFmtId="0" fontId="1" fillId="3" borderId="23" xfId="0" applyFont="1" applyFill="1" applyBorder="1" applyAlignment="1">
      <alignment horizontal="center" vertical="center"/>
    </xf>
    <xf numFmtId="3" fontId="25" fillId="0" borderId="24" xfId="0" applyNumberFormat="1" applyFont="1" applyBorder="1" applyProtection="1">
      <protection locked="0"/>
    </xf>
    <xf numFmtId="3" fontId="0" fillId="0" borderId="0" xfId="0" applyNumberFormat="1"/>
    <xf numFmtId="164" fontId="12" fillId="4" borderId="8" xfId="0" applyNumberFormat="1" applyFont="1" applyFill="1" applyBorder="1" applyProtection="1">
      <protection locked="0"/>
    </xf>
    <xf numFmtId="164" fontId="12" fillId="4" borderId="5" xfId="0" applyNumberFormat="1" applyFont="1" applyFill="1" applyBorder="1" applyProtection="1">
      <protection locked="0"/>
    </xf>
    <xf numFmtId="164" fontId="12" fillId="4" borderId="17" xfId="0" applyNumberFormat="1" applyFont="1" applyFill="1" applyBorder="1" applyProtection="1">
      <protection locked="0"/>
    </xf>
    <xf numFmtId="164" fontId="12" fillId="4" borderId="18" xfId="0" applyNumberFormat="1" applyFont="1" applyFill="1" applyBorder="1" applyProtection="1">
      <protection locked="0"/>
    </xf>
    <xf numFmtId="164" fontId="12" fillId="4" borderId="27" xfId="0" applyNumberFormat="1" applyFont="1" applyFill="1" applyBorder="1" applyProtection="1">
      <protection locked="0"/>
    </xf>
    <xf numFmtId="164" fontId="12" fillId="4" borderId="13" xfId="0" applyNumberFormat="1" applyFont="1" applyFill="1" applyBorder="1" applyProtection="1">
      <protection locked="0"/>
    </xf>
    <xf numFmtId="8" fontId="20" fillId="0" borderId="28" xfId="0" applyNumberFormat="1" applyFont="1" applyBorder="1"/>
    <xf numFmtId="8" fontId="20" fillId="0" borderId="29" xfId="0" applyNumberFormat="1" applyFont="1" applyBorder="1"/>
    <xf numFmtId="8" fontId="17" fillId="0" borderId="30" xfId="0" applyNumberFormat="1" applyFont="1" applyBorder="1"/>
    <xf numFmtId="8" fontId="17" fillId="0" borderId="0" xfId="0" applyNumberFormat="1" applyFont="1"/>
    <xf numFmtId="8" fontId="17" fillId="0" borderId="31" xfId="0" applyNumberFormat="1" applyFont="1" applyBorder="1"/>
    <xf numFmtId="8" fontId="17" fillId="0" borderId="32" xfId="0" applyNumberFormat="1" applyFont="1" applyBorder="1"/>
    <xf numFmtId="8" fontId="17" fillId="0" borderId="33" xfId="0" applyNumberFormat="1" applyFont="1" applyBorder="1"/>
    <xf numFmtId="8" fontId="17" fillId="0" borderId="34" xfId="0" applyNumberFormat="1" applyFont="1" applyBorder="1"/>
    <xf numFmtId="8" fontId="17" fillId="0" borderId="35" xfId="0" applyNumberFormat="1" applyFont="1" applyBorder="1"/>
    <xf numFmtId="8" fontId="17" fillId="0" borderId="36" xfId="0" applyNumberFormat="1" applyFont="1" applyBorder="1"/>
    <xf numFmtId="8" fontId="20" fillId="0" borderId="37" xfId="0" applyNumberFormat="1" applyFont="1" applyBorder="1"/>
    <xf numFmtId="0" fontId="12" fillId="0" borderId="0" xfId="0" applyFont="1"/>
    <xf numFmtId="8" fontId="20" fillId="0" borderId="38" xfId="0" applyNumberFormat="1" applyFont="1" applyBorder="1"/>
    <xf numFmtId="165" fontId="20" fillId="2" borderId="0" xfId="0" applyNumberFormat="1" applyFont="1" applyFill="1"/>
    <xf numFmtId="8" fontId="21" fillId="3" borderId="14" xfId="0" applyNumberFormat="1" applyFont="1" applyFill="1" applyBorder="1" applyAlignment="1">
      <alignment vertical="center"/>
    </xf>
    <xf numFmtId="3" fontId="25" fillId="0" borderId="25" xfId="0" applyNumberFormat="1" applyFont="1" applyBorder="1" applyProtection="1">
      <protection locked="0"/>
    </xf>
    <xf numFmtId="3" fontId="25" fillId="0" borderId="26" xfId="0" applyNumberFormat="1" applyFont="1" applyBorder="1" applyProtection="1">
      <protection locked="0"/>
    </xf>
    <xf numFmtId="0" fontId="1" fillId="0" borderId="0" xfId="0" applyFont="1" applyAlignment="1">
      <alignment horizontal="center" vertical="center"/>
    </xf>
    <xf numFmtId="3" fontId="25" fillId="0" borderId="0" xfId="0" applyNumberFormat="1" applyFont="1" applyProtection="1">
      <protection locked="0"/>
    </xf>
    <xf numFmtId="8" fontId="17" fillId="0" borderId="39" xfId="0" applyNumberFormat="1" applyFont="1" applyBorder="1"/>
    <xf numFmtId="164" fontId="12" fillId="4" borderId="11" xfId="0" applyNumberFormat="1" applyFont="1" applyFill="1" applyBorder="1" applyProtection="1">
      <protection locked="0"/>
    </xf>
    <xf numFmtId="8" fontId="20" fillId="0" borderId="40" xfId="0" applyNumberFormat="1" applyFont="1" applyBorder="1"/>
    <xf numFmtId="0" fontId="12" fillId="0" borderId="62" xfId="0" applyFont="1" applyBorder="1" applyAlignment="1">
      <alignment horizontal="left" vertical="center" indent="1"/>
    </xf>
    <xf numFmtId="8" fontId="17" fillId="0" borderId="63" xfId="0" applyNumberFormat="1" applyFont="1" applyBorder="1"/>
    <xf numFmtId="164" fontId="12" fillId="4" borderId="62" xfId="0" applyNumberFormat="1" applyFont="1" applyFill="1" applyBorder="1" applyProtection="1">
      <protection locked="0"/>
    </xf>
    <xf numFmtId="8" fontId="20" fillId="0" borderId="64" xfId="0" applyNumberFormat="1" applyFont="1" applyBorder="1"/>
    <xf numFmtId="8" fontId="17" fillId="0" borderId="7" xfId="0" applyNumberFormat="1" applyFont="1" applyBorder="1"/>
    <xf numFmtId="0" fontId="1" fillId="5" borderId="65" xfId="0" applyFont="1" applyFill="1" applyBorder="1" applyAlignment="1">
      <alignment horizontal="center" vertical="center"/>
    </xf>
    <xf numFmtId="3" fontId="25" fillId="0" borderId="45" xfId="0" applyNumberFormat="1" applyFont="1" applyBorder="1" applyProtection="1">
      <protection locked="0"/>
    </xf>
    <xf numFmtId="3" fontId="25" fillId="0" borderId="67" xfId="0" applyNumberFormat="1" applyFont="1" applyBorder="1" applyProtection="1">
      <protection locked="0"/>
    </xf>
    <xf numFmtId="3" fontId="25" fillId="0" borderId="68" xfId="0" applyNumberFormat="1" applyFont="1" applyBorder="1" applyProtection="1">
      <protection locked="0"/>
    </xf>
    <xf numFmtId="0" fontId="1" fillId="3" borderId="65" xfId="0" applyFont="1" applyFill="1" applyBorder="1" applyAlignment="1">
      <alignment horizontal="center" vertical="center"/>
    </xf>
    <xf numFmtId="3" fontId="25" fillId="0" borderId="69" xfId="0" applyNumberFormat="1" applyFont="1" applyBorder="1" applyProtection="1">
      <protection locked="0"/>
    </xf>
    <xf numFmtId="3" fontId="25" fillId="0" borderId="66" xfId="0" applyNumberFormat="1" applyFont="1" applyBorder="1" applyProtection="1">
      <protection locked="0"/>
    </xf>
    <xf numFmtId="3" fontId="25" fillId="0" borderId="70" xfId="0" applyNumberFormat="1" applyFont="1" applyBorder="1" applyProtection="1">
      <protection locked="0"/>
    </xf>
    <xf numFmtId="0" fontId="12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" fillId="0" borderId="4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46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25" fillId="0" borderId="53" xfId="0" applyFont="1" applyBorder="1" applyAlignment="1" applyProtection="1">
      <alignment horizontal="center"/>
      <protection locked="0"/>
    </xf>
    <xf numFmtId="0" fontId="25" fillId="0" borderId="54" xfId="0" applyFont="1" applyBorder="1" applyAlignment="1" applyProtection="1">
      <alignment horizontal="center"/>
      <protection locked="0"/>
    </xf>
    <xf numFmtId="0" fontId="25" fillId="0" borderId="55" xfId="0" applyFont="1" applyBorder="1" applyAlignment="1" applyProtection="1">
      <alignment horizontal="center"/>
      <protection locked="0"/>
    </xf>
    <xf numFmtId="0" fontId="25" fillId="0" borderId="47" xfId="0" applyFont="1" applyBorder="1" applyAlignment="1" applyProtection="1">
      <alignment horizontal="center"/>
      <protection locked="0"/>
    </xf>
    <xf numFmtId="0" fontId="25" fillId="0" borderId="52" xfId="0" applyFont="1" applyBorder="1" applyAlignment="1" applyProtection="1">
      <alignment horizontal="center"/>
      <protection locked="0"/>
    </xf>
    <xf numFmtId="0" fontId="25" fillId="0" borderId="48" xfId="0" applyFont="1" applyBorder="1" applyAlignment="1" applyProtection="1">
      <alignment horizontal="center"/>
      <protection locked="0"/>
    </xf>
    <xf numFmtId="0" fontId="25" fillId="0" borderId="50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5" fillId="0" borderId="43" xfId="0" applyFont="1" applyBorder="1" applyAlignment="1" applyProtection="1">
      <alignment horizontal="center"/>
      <protection locked="0"/>
    </xf>
    <xf numFmtId="0" fontId="25" fillId="0" borderId="44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46" xfId="0" applyFont="1" applyBorder="1" applyAlignment="1" applyProtection="1">
      <alignment horizontal="center"/>
      <protection locked="0"/>
    </xf>
    <xf numFmtId="0" fontId="25" fillId="0" borderId="9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 shrinkToFit="1"/>
    </xf>
    <xf numFmtId="0" fontId="9" fillId="2" borderId="0" xfId="0" applyFont="1" applyFill="1" applyAlignment="1">
      <alignment horizontal="right" vertical="center" shrinkToFit="1"/>
    </xf>
    <xf numFmtId="0" fontId="7" fillId="2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4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49" fontId="1" fillId="0" borderId="16" xfId="0" applyNumberFormat="1" applyFont="1" applyBorder="1" applyAlignment="1" applyProtection="1">
      <alignment vertical="center"/>
      <protection locked="0"/>
    </xf>
    <xf numFmtId="49" fontId="12" fillId="0" borderId="16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" fillId="3" borderId="46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wrapText="1"/>
    </xf>
    <xf numFmtId="166" fontId="0" fillId="0" borderId="16" xfId="0" applyNumberFormat="1" applyBorder="1" applyAlignment="1" applyProtection="1">
      <alignment horizontal="center"/>
      <protection locked="0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2">
    <dxf>
      <font>
        <condense val="0"/>
        <extend val="0"/>
        <color indexed="22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2298700</xdr:colOff>
      <xdr:row>1</xdr:row>
      <xdr:rowOff>25400</xdr:rowOff>
    </xdr:from>
    <xdr:to>
      <xdr:col>0</xdr:col>
      <xdr:colOff>2387600</xdr:colOff>
      <xdr:row>2</xdr:row>
      <xdr:rowOff>25400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9E671027-5F02-E845-B1BF-084CC10567A1}"/>
            </a:ext>
          </a:extLst>
        </xdr:cNvPr>
        <xdr:cNvSpPr txBox="1">
          <a:spLocks noChangeArrowheads="1"/>
        </xdr:cNvSpPr>
      </xdr:nvSpPr>
      <xdr:spPr bwMode="auto">
        <a:xfrm>
          <a:off x="2298700" y="215900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2590800</xdr:colOff>
      <xdr:row>1</xdr:row>
      <xdr:rowOff>127000</xdr:rowOff>
    </xdr:from>
    <xdr:to>
      <xdr:col>0</xdr:col>
      <xdr:colOff>2679700</xdr:colOff>
      <xdr:row>2</xdr:row>
      <xdr:rowOff>127000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D849A24B-3FF8-BE47-97E9-143084E2A362}"/>
            </a:ext>
          </a:extLst>
        </xdr:cNvPr>
        <xdr:cNvSpPr txBox="1">
          <a:spLocks noChangeArrowheads="1"/>
        </xdr:cNvSpPr>
      </xdr:nvSpPr>
      <xdr:spPr bwMode="auto">
        <a:xfrm>
          <a:off x="2590800" y="317500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2143125</xdr:colOff>
      <xdr:row>0</xdr:row>
      <xdr:rowOff>38100</xdr:rowOff>
    </xdr:from>
    <xdr:to>
      <xdr:col>1</xdr:col>
      <xdr:colOff>1171277</xdr:colOff>
      <xdr:row>3</xdr:row>
      <xdr:rowOff>161925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A5D5FBA7-FC67-C24B-9678-5F853BD05377}"/>
            </a:ext>
          </a:extLst>
        </xdr:cNvPr>
        <xdr:cNvSpPr txBox="1">
          <a:spLocks noChangeArrowheads="1"/>
        </xdr:cNvSpPr>
      </xdr:nvSpPr>
      <xdr:spPr bwMode="auto">
        <a:xfrm>
          <a:off x="1876425" y="38100"/>
          <a:ext cx="1790700" cy="695325"/>
        </a:xfrm>
        <a:prstGeom prst="rect">
          <a:avLst/>
        </a:prstGeom>
        <a:noFill/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es-ES"/>
        </a:p>
      </xdr:txBody>
    </xdr:sp>
    <xdr:clientData/>
  </xdr:twoCellAnchor>
  <xdr:twoCellAnchor editAs="oneCell">
    <xdr:from>
      <xdr:col>0</xdr:col>
      <xdr:colOff>622300</xdr:colOff>
      <xdr:row>0</xdr:row>
      <xdr:rowOff>0</xdr:rowOff>
    </xdr:from>
    <xdr:to>
      <xdr:col>0</xdr:col>
      <xdr:colOff>2768600</xdr:colOff>
      <xdr:row>5</xdr:row>
      <xdr:rowOff>63500</xdr:rowOff>
    </xdr:to>
    <xdr:pic>
      <xdr:nvPicPr>
        <xdr:cNvPr id="1188" name="Picture 42">
          <a:extLst>
            <a:ext uri="{FF2B5EF4-FFF2-40B4-BE49-F238E27FC236}">
              <a16:creationId xmlns:a16="http://schemas.microsoft.com/office/drawing/2014/main" id="{36FE4327-CE22-6A44-AAF4-25775BE6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0"/>
          <a:ext cx="21463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workbookViewId="0">
      <selection activeCell="A4" sqref="A4:K4"/>
    </sheetView>
  </sheetViews>
  <sheetFormatPr baseColWidth="10" defaultRowHeight="13.2" x14ac:dyDescent="0.25"/>
  <cols>
    <col min="1" max="1" width="20" customWidth="1"/>
    <col min="2" max="2" width="42" customWidth="1"/>
    <col min="3" max="3" width="12.6640625" customWidth="1"/>
    <col min="4" max="4" width="14.44140625" bestFit="1" customWidth="1"/>
    <col min="5" max="5" width="12.6640625" customWidth="1"/>
    <col min="6" max="6" width="30.6640625" customWidth="1"/>
    <col min="7" max="7" width="7.6640625" customWidth="1"/>
    <col min="8" max="9" width="15.6640625" customWidth="1"/>
    <col min="10" max="10" width="25.6640625" customWidth="1"/>
    <col min="11" max="11" width="12.6640625" customWidth="1"/>
    <col min="13" max="13" width="12.6640625" hidden="1" customWidth="1"/>
    <col min="14" max="14" width="2" hidden="1" customWidth="1"/>
    <col min="15" max="15" width="41.33203125" hidden="1" customWidth="1"/>
  </cols>
  <sheetData>
    <row r="1" spans="1:15" ht="18" thickBot="1" x14ac:dyDescent="0.35">
      <c r="A1" s="105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5" ht="13.8" thickBot="1" x14ac:dyDescent="0.3"/>
    <row r="3" spans="1:15" ht="18" thickBot="1" x14ac:dyDescent="0.35">
      <c r="A3" s="108" t="s">
        <v>117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5" ht="25.2" thickBot="1" x14ac:dyDescent="0.45">
      <c r="A4" s="111" t="s">
        <v>51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5" ht="17.399999999999999" x14ac:dyDescent="0.3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5" x14ac:dyDescent="0.25">
      <c r="J6" s="42"/>
    </row>
    <row r="8" spans="1:15" x14ac:dyDescent="0.25">
      <c r="A8" s="97" t="s">
        <v>52</v>
      </c>
      <c r="B8" s="97"/>
      <c r="C8" s="99"/>
      <c r="D8" s="98"/>
      <c r="E8" s="98"/>
    </row>
    <row r="9" spans="1:15" x14ac:dyDescent="0.25">
      <c r="A9" s="100" t="s">
        <v>59</v>
      </c>
      <c r="B9" s="101"/>
      <c r="C9" s="102"/>
      <c r="D9" s="103"/>
      <c r="E9" s="104"/>
    </row>
    <row r="10" spans="1:15" x14ac:dyDescent="0.25">
      <c r="A10" s="100" t="s">
        <v>61</v>
      </c>
      <c r="B10" s="101"/>
      <c r="C10" s="102"/>
      <c r="D10" s="103"/>
      <c r="E10" s="104"/>
    </row>
    <row r="11" spans="1:15" x14ac:dyDescent="0.25">
      <c r="A11" s="100" t="s">
        <v>58</v>
      </c>
      <c r="B11" s="101"/>
      <c r="C11" s="102"/>
      <c r="D11" s="103"/>
      <c r="E11" s="104"/>
    </row>
    <row r="12" spans="1:15" x14ac:dyDescent="0.25">
      <c r="A12" s="100" t="s">
        <v>60</v>
      </c>
      <c r="B12" s="101"/>
      <c r="C12" s="102"/>
      <c r="D12" s="103"/>
      <c r="E12" s="104"/>
    </row>
    <row r="13" spans="1:15" x14ac:dyDescent="0.25">
      <c r="A13" s="97" t="s">
        <v>53</v>
      </c>
      <c r="B13" s="97"/>
      <c r="C13" s="98"/>
      <c r="D13" s="98"/>
      <c r="E13" s="98"/>
    </row>
    <row r="14" spans="1:15" x14ac:dyDescent="0.25">
      <c r="A14" s="97" t="s">
        <v>28</v>
      </c>
      <c r="B14" s="97"/>
      <c r="C14" s="98"/>
      <c r="D14" s="98"/>
      <c r="E14" s="98"/>
      <c r="O14" s="48" t="s">
        <v>30</v>
      </c>
    </row>
    <row r="15" spans="1:15" x14ac:dyDescent="0.25">
      <c r="A15" s="97" t="s">
        <v>54</v>
      </c>
      <c r="B15" s="97"/>
      <c r="C15" s="98"/>
      <c r="D15" s="98"/>
      <c r="E15" s="98"/>
      <c r="O15" s="48" t="s">
        <v>57</v>
      </c>
    </row>
    <row r="16" spans="1:15" x14ac:dyDescent="0.25">
      <c r="A16" s="97" t="s">
        <v>29</v>
      </c>
      <c r="B16" s="97"/>
      <c r="C16" s="98"/>
      <c r="D16" s="98"/>
      <c r="E16" s="98"/>
      <c r="O16" s="48" t="s">
        <v>31</v>
      </c>
    </row>
    <row r="17" spans="1:15" x14ac:dyDescent="0.25">
      <c r="A17" s="97" t="s">
        <v>55</v>
      </c>
      <c r="B17" s="97"/>
      <c r="C17" s="98"/>
      <c r="D17" s="98"/>
      <c r="E17" s="98"/>
      <c r="O17" s="48" t="s">
        <v>32</v>
      </c>
    </row>
    <row r="18" spans="1:15" x14ac:dyDescent="0.25">
      <c r="O18" s="48" t="s">
        <v>33</v>
      </c>
    </row>
    <row r="19" spans="1:15" x14ac:dyDescent="0.25">
      <c r="O19" s="48" t="s">
        <v>34</v>
      </c>
    </row>
    <row r="20" spans="1:15" x14ac:dyDescent="0.25">
      <c r="O20" s="48" t="s">
        <v>35</v>
      </c>
    </row>
    <row r="21" spans="1:15" ht="12.75" customHeight="1" x14ac:dyDescent="0.25">
      <c r="A21" s="96" t="s">
        <v>56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O21" s="48" t="s">
        <v>36</v>
      </c>
    </row>
    <row r="22" spans="1:15" ht="12.75" customHeight="1" x14ac:dyDescent="0.2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O22" s="48" t="s">
        <v>37</v>
      </c>
    </row>
    <row r="23" spans="1:15" ht="12.75" customHeight="1" x14ac:dyDescent="0.2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O23" s="48" t="s">
        <v>38</v>
      </c>
    </row>
    <row r="24" spans="1:15" ht="12.7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O24" s="48" t="s">
        <v>39</v>
      </c>
    </row>
    <row r="25" spans="1:15" x14ac:dyDescent="0.25">
      <c r="O25" s="48" t="s">
        <v>40</v>
      </c>
    </row>
    <row r="26" spans="1:15" x14ac:dyDescent="0.25">
      <c r="O26" s="48" t="s">
        <v>41</v>
      </c>
    </row>
    <row r="27" spans="1:15" x14ac:dyDescent="0.25">
      <c r="O27" s="48" t="s">
        <v>42</v>
      </c>
    </row>
    <row r="28" spans="1:15" x14ac:dyDescent="0.25">
      <c r="O28" s="48" t="s">
        <v>43</v>
      </c>
    </row>
    <row r="29" spans="1:15" x14ac:dyDescent="0.25">
      <c r="O29" s="48" t="s">
        <v>44</v>
      </c>
    </row>
    <row r="30" spans="1:15" x14ac:dyDescent="0.25">
      <c r="O30" s="48" t="s">
        <v>45</v>
      </c>
    </row>
    <row r="31" spans="1:15" x14ac:dyDescent="0.25">
      <c r="O31" s="48" t="s">
        <v>46</v>
      </c>
    </row>
    <row r="32" spans="1:15" x14ac:dyDescent="0.25">
      <c r="O32" s="48" t="s">
        <v>47</v>
      </c>
    </row>
    <row r="33" spans="15:15" x14ac:dyDescent="0.25">
      <c r="O33" s="48" t="s">
        <v>48</v>
      </c>
    </row>
    <row r="34" spans="15:15" x14ac:dyDescent="0.25">
      <c r="O34" s="48" t="s">
        <v>49</v>
      </c>
    </row>
    <row r="35" spans="15:15" x14ac:dyDescent="0.25">
      <c r="O35" s="48" t="s">
        <v>50</v>
      </c>
    </row>
  </sheetData>
  <sheetProtection algorithmName="SHA-512" hashValue="QcNkzYPdu5HTVRq1VacGzh0Aboo8R8R7sJ3mx/7nJmd6IH5yvuACPxr7yWYBh7LUWeLfrdwAfxkv9hDa4QzKVw==" saltValue="UaNrSZPyrEkC/eWLvPDcJQ==" spinCount="100000" sheet="1" objects="1" scenarios="1"/>
  <mergeCells count="25">
    <mergeCell ref="A1:K1"/>
    <mergeCell ref="A3:K3"/>
    <mergeCell ref="A13:B13"/>
    <mergeCell ref="A4:K4"/>
    <mergeCell ref="A5:K5"/>
    <mergeCell ref="A14:B14"/>
    <mergeCell ref="C8:E8"/>
    <mergeCell ref="C13:E13"/>
    <mergeCell ref="C14:E14"/>
    <mergeCell ref="A8:B8"/>
    <mergeCell ref="A11:B11"/>
    <mergeCell ref="A12:B12"/>
    <mergeCell ref="C11:E11"/>
    <mergeCell ref="C12:E12"/>
    <mergeCell ref="A9:B9"/>
    <mergeCell ref="C9:E9"/>
    <mergeCell ref="A10:B10"/>
    <mergeCell ref="C10:E10"/>
    <mergeCell ref="A21:K23"/>
    <mergeCell ref="A15:B15"/>
    <mergeCell ref="C15:E15"/>
    <mergeCell ref="A16:B16"/>
    <mergeCell ref="A17:B17"/>
    <mergeCell ref="C16:E16"/>
    <mergeCell ref="C17:E17"/>
  </mergeCells>
  <phoneticPr fontId="0" type="noConversion"/>
  <printOptions horizontalCentered="1" verticalCentered="1"/>
  <pageMargins left="0" right="0" top="0" bottom="0" header="0" footer="0"/>
  <pageSetup paperSize="9" scale="61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9"/>
  <sheetViews>
    <sheetView workbookViewId="0">
      <selection activeCell="A4" sqref="A4:K4"/>
    </sheetView>
  </sheetViews>
  <sheetFormatPr baseColWidth="10" defaultRowHeight="13.2" x14ac:dyDescent="0.25"/>
  <cols>
    <col min="1" max="1" width="20" customWidth="1"/>
    <col min="2" max="2" width="18.109375" customWidth="1"/>
    <col min="3" max="3" width="12.6640625" customWidth="1"/>
    <col min="4" max="4" width="23.77734375" bestFit="1" customWidth="1"/>
    <col min="5" max="5" width="12.6640625" customWidth="1"/>
    <col min="6" max="6" width="30.6640625" customWidth="1"/>
    <col min="7" max="7" width="7.6640625" customWidth="1"/>
    <col min="8" max="9" width="15.6640625" customWidth="1"/>
    <col min="10" max="10" width="25.6640625" customWidth="1"/>
    <col min="11" max="11" width="12.6640625" customWidth="1"/>
    <col min="13" max="13" width="25.109375" hidden="1" customWidth="1"/>
    <col min="14" max="14" width="2.109375" hidden="1" customWidth="1"/>
  </cols>
  <sheetData>
    <row r="1" spans="1:14" ht="18" thickBot="1" x14ac:dyDescent="0.35">
      <c r="A1" s="105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4" ht="13.8" thickBot="1" x14ac:dyDescent="0.3"/>
    <row r="3" spans="1:14" ht="18" thickBot="1" x14ac:dyDescent="0.35">
      <c r="A3" s="105" t="s">
        <v>117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4" ht="25.2" thickBot="1" x14ac:dyDescent="0.45">
      <c r="A4" s="111" t="s">
        <v>65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4" ht="18" thickBot="1" x14ac:dyDescent="0.35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9"/>
    </row>
    <row r="6" spans="1:14" x14ac:dyDescent="0.25">
      <c r="J6" s="42"/>
    </row>
    <row r="7" spans="1:14" ht="13.8" thickBot="1" x14ac:dyDescent="0.3"/>
    <row r="8" spans="1:14" ht="19.95" customHeight="1" thickBot="1" x14ac:dyDescent="0.3">
      <c r="A8" s="115" t="s">
        <v>62</v>
      </c>
      <c r="B8" s="116"/>
      <c r="C8" s="117"/>
      <c r="D8" s="52" t="s">
        <v>63</v>
      </c>
      <c r="E8" s="52" t="s">
        <v>66</v>
      </c>
      <c r="F8" s="52" t="s">
        <v>67</v>
      </c>
      <c r="M8" s="72" t="s">
        <v>80</v>
      </c>
      <c r="N8">
        <f>COUNTIF(D9:D34,"Sub 9 Territorial")</f>
        <v>0</v>
      </c>
    </row>
    <row r="9" spans="1:14" ht="16.95" customHeight="1" x14ac:dyDescent="0.25">
      <c r="A9" s="118"/>
      <c r="B9" s="119"/>
      <c r="C9" s="120"/>
      <c r="D9" s="76"/>
      <c r="E9" s="76"/>
      <c r="F9" s="76"/>
      <c r="M9" s="72" t="s">
        <v>68</v>
      </c>
      <c r="N9">
        <f>COUNTIF(D9:D34,"Sub 9 Nacional")</f>
        <v>0</v>
      </c>
    </row>
    <row r="10" spans="1:14" ht="16.95" customHeight="1" x14ac:dyDescent="0.25">
      <c r="A10" s="121"/>
      <c r="B10" s="122"/>
      <c r="C10" s="123"/>
      <c r="D10" s="53"/>
      <c r="E10" s="53"/>
      <c r="F10" s="53"/>
      <c r="M10" s="72" t="s">
        <v>81</v>
      </c>
      <c r="N10">
        <f>COUNTIF(D9:D34,"Sub 11 Territorial")</f>
        <v>0</v>
      </c>
    </row>
    <row r="11" spans="1:14" ht="16.95" customHeight="1" x14ac:dyDescent="0.25">
      <c r="A11" s="121"/>
      <c r="B11" s="122"/>
      <c r="C11" s="123"/>
      <c r="D11" s="53"/>
      <c r="E11" s="53"/>
      <c r="F11" s="53"/>
      <c r="G11" s="54"/>
      <c r="M11" s="72" t="s">
        <v>69</v>
      </c>
      <c r="N11">
        <f>COUNTIF(D9:D34,"Sub 11 Nacional")</f>
        <v>0</v>
      </c>
    </row>
    <row r="12" spans="1:14" ht="16.95" customHeight="1" x14ac:dyDescent="0.25">
      <c r="A12" s="121"/>
      <c r="B12" s="122"/>
      <c r="C12" s="123"/>
      <c r="D12" s="53"/>
      <c r="E12" s="53"/>
      <c r="F12" s="53"/>
      <c r="M12" s="72" t="s">
        <v>82</v>
      </c>
      <c r="N12">
        <f>COUNTIF(D9:D34,"Sub 13 Territorial")</f>
        <v>0</v>
      </c>
    </row>
    <row r="13" spans="1:14" ht="16.95" customHeight="1" x14ac:dyDescent="0.25">
      <c r="A13" s="121"/>
      <c r="B13" s="122"/>
      <c r="C13" s="123"/>
      <c r="D13" s="53"/>
      <c r="E13" s="53"/>
      <c r="F13" s="53"/>
      <c r="M13" s="72" t="s">
        <v>70</v>
      </c>
      <c r="N13">
        <f>COUNTIF(D9:D34,"Sub 13 Nacional")</f>
        <v>0</v>
      </c>
    </row>
    <row r="14" spans="1:14" ht="16.95" customHeight="1" x14ac:dyDescent="0.25">
      <c r="A14" s="121"/>
      <c r="B14" s="122"/>
      <c r="C14" s="123"/>
      <c r="D14" s="53"/>
      <c r="E14" s="53"/>
      <c r="F14" s="53"/>
      <c r="M14" s="72" t="s">
        <v>83</v>
      </c>
      <c r="N14">
        <f>COUNTIF(D9:D34,"Sub 15 Territorial")</f>
        <v>0</v>
      </c>
    </row>
    <row r="15" spans="1:14" ht="16.95" customHeight="1" x14ac:dyDescent="0.25">
      <c r="A15" s="121"/>
      <c r="B15" s="122"/>
      <c r="C15" s="123"/>
      <c r="D15" s="53"/>
      <c r="E15" s="53"/>
      <c r="F15" s="53"/>
      <c r="M15" s="72" t="s">
        <v>71</v>
      </c>
      <c r="N15">
        <f>COUNTIF(D9:D34,"Sub 15 Nacional")</f>
        <v>0</v>
      </c>
    </row>
    <row r="16" spans="1:14" ht="16.95" customHeight="1" x14ac:dyDescent="0.25">
      <c r="A16" s="121"/>
      <c r="B16" s="122"/>
      <c r="C16" s="123"/>
      <c r="D16" s="53"/>
      <c r="E16" s="53"/>
      <c r="F16" s="53"/>
      <c r="M16" s="72" t="s">
        <v>84</v>
      </c>
      <c r="N16">
        <f>COUNTIF(D9:D34,"Sub 17 Territorial")</f>
        <v>0</v>
      </c>
    </row>
    <row r="17" spans="1:14" ht="16.95" customHeight="1" x14ac:dyDescent="0.25">
      <c r="A17" s="121"/>
      <c r="B17" s="122"/>
      <c r="C17" s="123"/>
      <c r="D17" s="53"/>
      <c r="E17" s="53"/>
      <c r="F17" s="53"/>
      <c r="M17" s="72" t="s">
        <v>72</v>
      </c>
      <c r="N17">
        <f>COUNTIF(D9:D34,"Sub 17 Nacional")</f>
        <v>0</v>
      </c>
    </row>
    <row r="18" spans="1:14" ht="16.95" customHeight="1" x14ac:dyDescent="0.25">
      <c r="A18" s="121"/>
      <c r="B18" s="122"/>
      <c r="C18" s="123"/>
      <c r="D18" s="53"/>
      <c r="E18" s="53"/>
      <c r="F18" s="53"/>
      <c r="M18" s="72" t="s">
        <v>85</v>
      </c>
      <c r="N18">
        <f>COUNTIF(D9:D34,"Sub 19 Territorial")</f>
        <v>0</v>
      </c>
    </row>
    <row r="19" spans="1:14" ht="16.95" customHeight="1" x14ac:dyDescent="0.25">
      <c r="A19" s="121"/>
      <c r="B19" s="122"/>
      <c r="C19" s="123"/>
      <c r="D19" s="53"/>
      <c r="E19" s="53"/>
      <c r="F19" s="53"/>
      <c r="M19" s="72" t="s">
        <v>73</v>
      </c>
      <c r="N19">
        <f>COUNTIF(D9:D34,"Sub 19 Nacional")</f>
        <v>0</v>
      </c>
    </row>
    <row r="20" spans="1:14" ht="16.95" customHeight="1" x14ac:dyDescent="0.25">
      <c r="A20" s="121"/>
      <c r="B20" s="122"/>
      <c r="C20" s="123"/>
      <c r="D20" s="53"/>
      <c r="E20" s="53"/>
      <c r="F20" s="53"/>
      <c r="M20" s="72" t="s">
        <v>114</v>
      </c>
      <c r="N20">
        <f>COUNTIF(D11:D36,"Sub 23 Territorial")</f>
        <v>0</v>
      </c>
    </row>
    <row r="21" spans="1:14" ht="16.95" customHeight="1" x14ac:dyDescent="0.25">
      <c r="A21" s="121"/>
      <c r="B21" s="122"/>
      <c r="C21" s="123"/>
      <c r="D21" s="53"/>
      <c r="E21" s="53"/>
      <c r="F21" s="53"/>
      <c r="M21" s="72" t="s">
        <v>115</v>
      </c>
      <c r="N21">
        <f>COUNTIF(D11:D36,"Sub 23 Nacional")</f>
        <v>0</v>
      </c>
    </row>
    <row r="22" spans="1:14" ht="16.95" customHeight="1" x14ac:dyDescent="0.25">
      <c r="A22" s="121"/>
      <c r="B22" s="122"/>
      <c r="C22" s="123"/>
      <c r="D22" s="53"/>
      <c r="E22" s="53"/>
      <c r="F22" s="53"/>
      <c r="M22" s="72" t="s">
        <v>86</v>
      </c>
      <c r="N22">
        <f>COUNTIF(D9:D34,"Absoluta Territorial")</f>
        <v>0</v>
      </c>
    </row>
    <row r="23" spans="1:14" ht="16.95" customHeight="1" x14ac:dyDescent="0.25">
      <c r="A23" s="121"/>
      <c r="B23" s="122"/>
      <c r="C23" s="123"/>
      <c r="D23" s="53"/>
      <c r="E23" s="53"/>
      <c r="F23" s="53"/>
      <c r="M23" s="72" t="s">
        <v>74</v>
      </c>
      <c r="N23">
        <f>COUNTIF(D9:D34,"Absoluta Nacional")</f>
        <v>0</v>
      </c>
    </row>
    <row r="24" spans="1:14" ht="16.95" customHeight="1" x14ac:dyDescent="0.25">
      <c r="A24" s="121"/>
      <c r="B24" s="122"/>
      <c r="C24" s="123"/>
      <c r="D24" s="53"/>
      <c r="E24" s="53"/>
      <c r="F24" s="53"/>
      <c r="M24" s="72" t="s">
        <v>87</v>
      </c>
      <c r="N24">
        <f>COUNTIF(D9:D34,"Sénior Territorial")</f>
        <v>0</v>
      </c>
    </row>
    <row r="25" spans="1:14" ht="16.95" customHeight="1" x14ac:dyDescent="0.25">
      <c r="A25" s="121"/>
      <c r="B25" s="122"/>
      <c r="C25" s="123"/>
      <c r="D25" s="53"/>
      <c r="E25" s="53"/>
      <c r="F25" s="53"/>
      <c r="M25" s="72" t="s">
        <v>75</v>
      </c>
      <c r="N25">
        <f>COUNTIF(D9:D34,"Sénior Nacional")</f>
        <v>0</v>
      </c>
    </row>
    <row r="26" spans="1:14" ht="16.95" customHeight="1" x14ac:dyDescent="0.25">
      <c r="A26" s="121"/>
      <c r="B26" s="122"/>
      <c r="C26" s="123"/>
      <c r="D26" s="53"/>
      <c r="E26" s="53"/>
      <c r="F26" s="53"/>
      <c r="M26" s="72" t="s">
        <v>88</v>
      </c>
      <c r="N26">
        <f>COUNTIF(D9:D34,"Árbitro Territorial")</f>
        <v>0</v>
      </c>
    </row>
    <row r="27" spans="1:14" ht="16.95" customHeight="1" x14ac:dyDescent="0.25">
      <c r="A27" s="121"/>
      <c r="B27" s="122"/>
      <c r="C27" s="123"/>
      <c r="D27" s="53"/>
      <c r="E27" s="53"/>
      <c r="F27" s="53"/>
      <c r="M27" s="72" t="s">
        <v>76</v>
      </c>
      <c r="N27">
        <f>COUNTIF(D9:D34,"Árbitro Nacional")</f>
        <v>0</v>
      </c>
    </row>
    <row r="28" spans="1:14" ht="16.95" customHeight="1" x14ac:dyDescent="0.25">
      <c r="A28" s="121"/>
      <c r="B28" s="122"/>
      <c r="C28" s="123"/>
      <c r="D28" s="53"/>
      <c r="E28" s="53"/>
      <c r="F28" s="53"/>
      <c r="M28" s="72" t="s">
        <v>89</v>
      </c>
      <c r="N28">
        <f>COUNTIF(D9:D34,"Técnico Territorial")</f>
        <v>0</v>
      </c>
    </row>
    <row r="29" spans="1:14" ht="16.95" customHeight="1" x14ac:dyDescent="0.25">
      <c r="A29" s="121"/>
      <c r="B29" s="122"/>
      <c r="C29" s="123"/>
      <c r="D29" s="53"/>
      <c r="E29" s="53"/>
      <c r="F29" s="53"/>
      <c r="M29" s="72" t="s">
        <v>77</v>
      </c>
      <c r="N29">
        <f>COUNTIF(D9:D34,"Técnico Nacional")</f>
        <v>0</v>
      </c>
    </row>
    <row r="30" spans="1:14" ht="16.95" customHeight="1" x14ac:dyDescent="0.25">
      <c r="A30" s="121"/>
      <c r="B30" s="122"/>
      <c r="C30" s="123"/>
      <c r="D30" s="53"/>
      <c r="E30" s="53"/>
      <c r="F30" s="53"/>
      <c r="M30" s="72" t="s">
        <v>90</v>
      </c>
      <c r="N30">
        <f>COUNTIF(D9:D34,"Directivo Territorial")</f>
        <v>0</v>
      </c>
    </row>
    <row r="31" spans="1:14" ht="16.95" customHeight="1" x14ac:dyDescent="0.25">
      <c r="A31" s="121"/>
      <c r="B31" s="122"/>
      <c r="C31" s="123"/>
      <c r="D31" s="53"/>
      <c r="E31" s="53"/>
      <c r="F31" s="53"/>
      <c r="M31" s="72" t="s">
        <v>78</v>
      </c>
      <c r="N31">
        <f>COUNTIF(D9:D34,"Directivo Nacional")</f>
        <v>0</v>
      </c>
    </row>
    <row r="32" spans="1:14" ht="16.95" customHeight="1" x14ac:dyDescent="0.25">
      <c r="A32" s="121"/>
      <c r="B32" s="122"/>
      <c r="C32" s="123"/>
      <c r="D32" s="53"/>
      <c r="E32" s="53"/>
      <c r="F32" s="53"/>
      <c r="M32" s="72" t="s">
        <v>110</v>
      </c>
      <c r="N32">
        <f>COUNTIF(D9:D34,"Ficha Escolar (Sub 9-Sub 13)")</f>
        <v>0</v>
      </c>
    </row>
    <row r="33" spans="1:14" ht="16.95" customHeight="1" x14ac:dyDescent="0.25">
      <c r="A33" s="121"/>
      <c r="B33" s="122"/>
      <c r="C33" s="123"/>
      <c r="D33" s="53"/>
      <c r="E33" s="53"/>
      <c r="F33" s="53"/>
      <c r="M33" s="72" t="s">
        <v>111</v>
      </c>
      <c r="N33">
        <f>COUNTIF(D9:D34,"Ficha Escolar (Sub 15-Sub 19)")</f>
        <v>0</v>
      </c>
    </row>
    <row r="34" spans="1:14" ht="16.95" customHeight="1" thickBot="1" x14ac:dyDescent="0.3">
      <c r="A34" s="124"/>
      <c r="B34" s="125"/>
      <c r="C34" s="126"/>
      <c r="D34" s="77"/>
      <c r="E34" s="77"/>
      <c r="F34" s="77"/>
      <c r="M34" s="72" t="s">
        <v>112</v>
      </c>
      <c r="N34">
        <f>COUNTIF(D9:D34,"Ficha Promocional")</f>
        <v>0</v>
      </c>
    </row>
    <row r="35" spans="1:14" x14ac:dyDescent="0.25">
      <c r="A35" s="42"/>
      <c r="E35" s="42"/>
      <c r="J35" s="42"/>
      <c r="M35" s="72"/>
    </row>
    <row r="36" spans="1:14" ht="15" customHeight="1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M36" s="72" t="s">
        <v>94</v>
      </c>
      <c r="N36" s="54">
        <f>COUNTIF(E9:F34,"*Nacional")</f>
        <v>0</v>
      </c>
    </row>
    <row r="37" spans="1:14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M37" s="72" t="s">
        <v>95</v>
      </c>
      <c r="N37">
        <f>COUNTIF(E9:F34,"*Territorial")</f>
        <v>0</v>
      </c>
    </row>
    <row r="38" spans="1:14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M38" s="72"/>
    </row>
    <row r="39" spans="1:14" x14ac:dyDescent="0.25">
      <c r="M39" s="72"/>
    </row>
  </sheetData>
  <sheetProtection algorithmName="SHA-512" hashValue="HP2MUF+uWeCUj4q28syAY0ASpu7Rqzd9d0Q23kEuAHNYFHk73kVRrMOgeq7zwUnPSLPbPLDOd1GYblb9gP5jYg==" saltValue="groC4CT9X5mYDZ4a8Wy3MQ==" spinCount="100000" sheet="1" objects="1" scenarios="1"/>
  <mergeCells count="32">
    <mergeCell ref="A1:K1"/>
    <mergeCell ref="A3:K3"/>
    <mergeCell ref="A4:K4"/>
    <mergeCell ref="A5:K5"/>
    <mergeCell ref="A30:C30"/>
    <mergeCell ref="A26:C26"/>
    <mergeCell ref="A27:C27"/>
    <mergeCell ref="A16:C16"/>
    <mergeCell ref="A17:C17"/>
    <mergeCell ref="A19:C19"/>
    <mergeCell ref="A21:C21"/>
    <mergeCell ref="A22:C22"/>
    <mergeCell ref="A23:C23"/>
    <mergeCell ref="A24:C24"/>
    <mergeCell ref="A25:C25"/>
    <mergeCell ref="A29:C29"/>
    <mergeCell ref="A36:K38"/>
    <mergeCell ref="A8:C8"/>
    <mergeCell ref="A9:C9"/>
    <mergeCell ref="A10:C10"/>
    <mergeCell ref="A11:C11"/>
    <mergeCell ref="A12:C12"/>
    <mergeCell ref="A13:C13"/>
    <mergeCell ref="A14:C14"/>
    <mergeCell ref="A34:C34"/>
    <mergeCell ref="A20:C20"/>
    <mergeCell ref="A31:C31"/>
    <mergeCell ref="A15:C15"/>
    <mergeCell ref="A28:C28"/>
    <mergeCell ref="A32:C32"/>
    <mergeCell ref="A33:C33"/>
    <mergeCell ref="A18:C18"/>
  </mergeCells>
  <dataValidations count="2">
    <dataValidation type="list" allowBlank="1" showInputMessage="1" showErrorMessage="1" sqref="E9:F34" xr:uid="{00000000-0002-0000-0200-000000000000}">
      <formula1>$M$8:$M$31</formula1>
    </dataValidation>
    <dataValidation type="list" allowBlank="1" showInputMessage="1" showErrorMessage="1" sqref="D9:D34" xr:uid="{C905DBC8-A9C6-E049-BDD3-49191D35CDDE}">
      <formula1>$M$8:$M$34</formula1>
    </dataValidation>
  </dataValidations>
  <printOptions horizontalCentered="1" verticalCentered="1"/>
  <pageMargins left="0" right="0" top="0" bottom="0" header="0" footer="0"/>
  <pageSetup paperSize="9" scale="74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8"/>
  <sheetViews>
    <sheetView workbookViewId="0">
      <selection activeCell="A4" sqref="A4:K4"/>
    </sheetView>
  </sheetViews>
  <sheetFormatPr baseColWidth="10" defaultRowHeight="13.2" x14ac:dyDescent="0.25"/>
  <cols>
    <col min="1" max="1" width="20" customWidth="1"/>
    <col min="2" max="2" width="18.109375" customWidth="1"/>
    <col min="3" max="3" width="12.6640625" customWidth="1"/>
    <col min="4" max="4" width="23.77734375" bestFit="1" customWidth="1"/>
    <col min="5" max="5" width="15.33203125" bestFit="1" customWidth="1"/>
    <col min="6" max="6" width="30.6640625" customWidth="1"/>
    <col min="7" max="7" width="7.6640625" customWidth="1"/>
    <col min="8" max="9" width="15.6640625" customWidth="1"/>
    <col min="10" max="10" width="25.6640625" customWidth="1"/>
    <col min="11" max="11" width="12.6640625" customWidth="1"/>
    <col min="13" max="13" width="25.109375" hidden="1" customWidth="1"/>
    <col min="14" max="15" width="2.109375" hidden="1" customWidth="1"/>
    <col min="16" max="16" width="2.6640625" hidden="1" customWidth="1"/>
  </cols>
  <sheetData>
    <row r="1" spans="1:14" ht="18" thickBot="1" x14ac:dyDescent="0.35">
      <c r="A1" s="105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4" ht="13.8" thickBot="1" x14ac:dyDescent="0.3"/>
    <row r="3" spans="1:14" ht="18" thickBot="1" x14ac:dyDescent="0.35">
      <c r="A3" s="105" t="s">
        <v>117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4" ht="25.2" thickBot="1" x14ac:dyDescent="0.45">
      <c r="A4" s="111" t="s">
        <v>106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4" ht="18" thickBot="1" x14ac:dyDescent="0.35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9"/>
    </row>
    <row r="6" spans="1:14" x14ac:dyDescent="0.25">
      <c r="J6" s="42"/>
    </row>
    <row r="7" spans="1:14" ht="13.8" thickBot="1" x14ac:dyDescent="0.3"/>
    <row r="8" spans="1:14" ht="19.95" customHeight="1" thickBot="1" x14ac:dyDescent="0.3">
      <c r="A8" s="115" t="s">
        <v>62</v>
      </c>
      <c r="B8" s="116"/>
      <c r="C8" s="116"/>
      <c r="D8" s="92" t="s">
        <v>108</v>
      </c>
      <c r="E8" s="88" t="s">
        <v>109</v>
      </c>
      <c r="F8" s="78"/>
      <c r="M8" s="72" t="s">
        <v>68</v>
      </c>
      <c r="N8">
        <f>COUNTIF(E9:E34,"Sub 9 Nacional")</f>
        <v>0</v>
      </c>
    </row>
    <row r="9" spans="1:14" ht="16.95" customHeight="1" x14ac:dyDescent="0.25">
      <c r="A9" s="130"/>
      <c r="B9" s="131"/>
      <c r="C9" s="131"/>
      <c r="D9" s="93"/>
      <c r="E9" s="89"/>
      <c r="F9" s="79"/>
      <c r="M9" s="72" t="s">
        <v>69</v>
      </c>
      <c r="N9">
        <f>COUNTIF(E9:E34,"Sub 11 Nacional")</f>
        <v>0</v>
      </c>
    </row>
    <row r="10" spans="1:14" ht="16.95" customHeight="1" x14ac:dyDescent="0.25">
      <c r="A10" s="132"/>
      <c r="B10" s="132"/>
      <c r="C10" s="133"/>
      <c r="D10" s="94"/>
      <c r="E10" s="90"/>
      <c r="F10" s="79"/>
      <c r="M10" s="72" t="s">
        <v>70</v>
      </c>
      <c r="N10">
        <f>COUNTIF(E9:E34,"Sub 13 Nacional")</f>
        <v>0</v>
      </c>
    </row>
    <row r="11" spans="1:14" ht="16.95" customHeight="1" x14ac:dyDescent="0.25">
      <c r="A11" s="132"/>
      <c r="B11" s="132"/>
      <c r="C11" s="133"/>
      <c r="D11" s="94"/>
      <c r="E11" s="90"/>
      <c r="F11" s="79"/>
      <c r="G11" s="54"/>
      <c r="M11" s="72" t="s">
        <v>71</v>
      </c>
      <c r="N11">
        <f>COUNTIF(E9:E34,"Sub 15 Nacional")</f>
        <v>0</v>
      </c>
    </row>
    <row r="12" spans="1:14" ht="16.95" customHeight="1" x14ac:dyDescent="0.25">
      <c r="A12" s="132"/>
      <c r="B12" s="132"/>
      <c r="C12" s="133"/>
      <c r="D12" s="94"/>
      <c r="E12" s="90"/>
      <c r="F12" s="79"/>
      <c r="M12" s="72" t="s">
        <v>72</v>
      </c>
      <c r="N12">
        <f>COUNTIF(E9:E34,"Sub 17 Nacional")</f>
        <v>0</v>
      </c>
    </row>
    <row r="13" spans="1:14" ht="16.95" customHeight="1" x14ac:dyDescent="0.25">
      <c r="A13" s="132"/>
      <c r="B13" s="132"/>
      <c r="C13" s="133"/>
      <c r="D13" s="94"/>
      <c r="E13" s="90"/>
      <c r="F13" s="79"/>
      <c r="M13" s="72" t="s">
        <v>73</v>
      </c>
      <c r="N13">
        <f>COUNTIF(E9:E34,"Sub 19 Nacional")</f>
        <v>0</v>
      </c>
    </row>
    <row r="14" spans="1:14" ht="16.95" customHeight="1" x14ac:dyDescent="0.25">
      <c r="A14" s="132"/>
      <c r="B14" s="132"/>
      <c r="C14" s="133"/>
      <c r="D14" s="94"/>
      <c r="E14" s="90"/>
      <c r="F14" s="79"/>
      <c r="M14" s="72" t="s">
        <v>115</v>
      </c>
      <c r="N14">
        <f>COUNTIF(E10:E35,"Sub 23 Nacional")</f>
        <v>0</v>
      </c>
    </row>
    <row r="15" spans="1:14" ht="16.95" customHeight="1" x14ac:dyDescent="0.25">
      <c r="A15" s="132"/>
      <c r="B15" s="132"/>
      <c r="C15" s="133"/>
      <c r="D15" s="94"/>
      <c r="E15" s="90"/>
      <c r="F15" s="79"/>
      <c r="M15" s="72" t="s">
        <v>74</v>
      </c>
      <c r="N15">
        <f>COUNTIF(E9:E34,"Absoluta Nacional")</f>
        <v>0</v>
      </c>
    </row>
    <row r="16" spans="1:14" ht="16.95" customHeight="1" x14ac:dyDescent="0.25">
      <c r="A16" s="132"/>
      <c r="B16" s="132"/>
      <c r="C16" s="133"/>
      <c r="D16" s="94"/>
      <c r="E16" s="90"/>
      <c r="F16" s="79"/>
      <c r="M16" s="72" t="s">
        <v>75</v>
      </c>
      <c r="N16">
        <f>COUNTIF(E9:E34,"Sénior Nacional")</f>
        <v>0</v>
      </c>
    </row>
    <row r="17" spans="1:16" ht="16.95" customHeight="1" x14ac:dyDescent="0.25">
      <c r="A17" s="132"/>
      <c r="B17" s="132"/>
      <c r="C17" s="133"/>
      <c r="D17" s="94"/>
      <c r="E17" s="90"/>
      <c r="F17" s="79"/>
      <c r="M17" s="72" t="s">
        <v>76</v>
      </c>
      <c r="N17">
        <f>COUNTIF(E9:E34,"Árbitro Nacional")</f>
        <v>0</v>
      </c>
    </row>
    <row r="18" spans="1:16" ht="16.95" customHeight="1" x14ac:dyDescent="0.25">
      <c r="A18" s="132"/>
      <c r="B18" s="132"/>
      <c r="C18" s="133"/>
      <c r="D18" s="94"/>
      <c r="E18" s="90"/>
      <c r="F18" s="79"/>
      <c r="M18" s="72" t="s">
        <v>77</v>
      </c>
      <c r="N18">
        <f>COUNTIF(E9:E34,"Técnico Nacional")</f>
        <v>0</v>
      </c>
    </row>
    <row r="19" spans="1:16" ht="16.95" customHeight="1" x14ac:dyDescent="0.25">
      <c r="A19" s="132"/>
      <c r="B19" s="132"/>
      <c r="C19" s="133"/>
      <c r="D19" s="94"/>
      <c r="E19" s="90"/>
      <c r="F19" s="79"/>
      <c r="M19" s="72" t="s">
        <v>78</v>
      </c>
      <c r="N19">
        <f>COUNTIF(E9:E34,"Directivo Nacional")</f>
        <v>0</v>
      </c>
    </row>
    <row r="20" spans="1:16" ht="16.95" customHeight="1" x14ac:dyDescent="0.25">
      <c r="A20" s="132"/>
      <c r="B20" s="132"/>
      <c r="C20" s="133"/>
      <c r="D20" s="94"/>
      <c r="E20" s="90"/>
      <c r="F20" s="79"/>
      <c r="M20" t="s">
        <v>80</v>
      </c>
      <c r="N20">
        <f>COUNTIF(D9:D46,"Sub 9 Territorial")</f>
        <v>0</v>
      </c>
      <c r="O20">
        <f>COUNTIF(E9:E46,"Sub 9 Territorial")</f>
        <v>0</v>
      </c>
      <c r="P20">
        <f t="shared" ref="P20:P28" si="0">O20-N20</f>
        <v>0</v>
      </c>
    </row>
    <row r="21" spans="1:16" ht="16.95" customHeight="1" x14ac:dyDescent="0.25">
      <c r="A21" s="132"/>
      <c r="B21" s="132"/>
      <c r="C21" s="133"/>
      <c r="D21" s="94"/>
      <c r="E21" s="90"/>
      <c r="F21" s="79"/>
      <c r="M21" s="72" t="s">
        <v>81</v>
      </c>
      <c r="N21">
        <f>COUNTIF(D9:D46,"Sub 11 Territorial")</f>
        <v>0</v>
      </c>
      <c r="O21">
        <f>COUNTIF(E9:E46,"Sub 11 Territorial")</f>
        <v>0</v>
      </c>
      <c r="P21">
        <f t="shared" si="0"/>
        <v>0</v>
      </c>
    </row>
    <row r="22" spans="1:16" ht="16.95" customHeight="1" x14ac:dyDescent="0.25">
      <c r="A22" s="132"/>
      <c r="B22" s="132"/>
      <c r="C22" s="133"/>
      <c r="D22" s="94"/>
      <c r="E22" s="90"/>
      <c r="F22" s="79"/>
      <c r="M22" s="72" t="s">
        <v>82</v>
      </c>
      <c r="N22">
        <f>COUNTIF(D9:D46,"Sub 13 Territorial")</f>
        <v>0</v>
      </c>
      <c r="O22">
        <f>COUNTIF(E9:E46,"Sub 13 Territorial")</f>
        <v>0</v>
      </c>
      <c r="P22">
        <f t="shared" si="0"/>
        <v>0</v>
      </c>
    </row>
    <row r="23" spans="1:16" ht="16.95" customHeight="1" x14ac:dyDescent="0.25">
      <c r="A23" s="132"/>
      <c r="B23" s="132"/>
      <c r="C23" s="133"/>
      <c r="D23" s="94"/>
      <c r="E23" s="90"/>
      <c r="F23" s="79"/>
      <c r="M23" s="72" t="s">
        <v>83</v>
      </c>
      <c r="N23">
        <f>COUNTIF(D9:D46,"Sub 15 Territorial")</f>
        <v>0</v>
      </c>
      <c r="O23">
        <f>COUNTIF(E9:E46,"Sub 15 Territorial")</f>
        <v>0</v>
      </c>
      <c r="P23">
        <f t="shared" si="0"/>
        <v>0</v>
      </c>
    </row>
    <row r="24" spans="1:16" ht="16.95" customHeight="1" x14ac:dyDescent="0.25">
      <c r="A24" s="132"/>
      <c r="B24" s="132"/>
      <c r="C24" s="133"/>
      <c r="D24" s="94"/>
      <c r="E24" s="90"/>
      <c r="F24" s="79"/>
      <c r="M24" s="72" t="s">
        <v>84</v>
      </c>
      <c r="N24">
        <f>COUNTIF(D9:D46,"Sub 17 Territorial")</f>
        <v>0</v>
      </c>
      <c r="O24">
        <f>COUNTIF(E9:E46,"Sub 17 Territorial")</f>
        <v>0</v>
      </c>
      <c r="P24">
        <f t="shared" si="0"/>
        <v>0</v>
      </c>
    </row>
    <row r="25" spans="1:16" ht="16.95" customHeight="1" x14ac:dyDescent="0.25">
      <c r="A25" s="132"/>
      <c r="B25" s="132"/>
      <c r="C25" s="133"/>
      <c r="D25" s="94"/>
      <c r="E25" s="90"/>
      <c r="F25" s="79"/>
      <c r="M25" s="72" t="s">
        <v>85</v>
      </c>
      <c r="N25">
        <f>COUNTIF(D9:D46,"Sub 19 Territorial")</f>
        <v>0</v>
      </c>
      <c r="O25">
        <f>COUNTIF(E9:E46,"Sub 19 Territorial")</f>
        <v>0</v>
      </c>
      <c r="P25">
        <f t="shared" si="0"/>
        <v>0</v>
      </c>
    </row>
    <row r="26" spans="1:16" ht="16.95" customHeight="1" x14ac:dyDescent="0.25">
      <c r="A26" s="132"/>
      <c r="B26" s="132"/>
      <c r="C26" s="133"/>
      <c r="D26" s="94"/>
      <c r="E26" s="90"/>
      <c r="F26" s="79"/>
      <c r="M26" s="72" t="s">
        <v>114</v>
      </c>
      <c r="N26">
        <f>COUNTIF(D10:D47,"Sub 23 Territorial")</f>
        <v>0</v>
      </c>
      <c r="O26">
        <f>COUNTIF(E10:E47,"Sub 23 Territorial")</f>
        <v>0</v>
      </c>
      <c r="P26">
        <f t="shared" ref="P26" si="1">O26-N26</f>
        <v>0</v>
      </c>
    </row>
    <row r="27" spans="1:16" ht="16.95" customHeight="1" x14ac:dyDescent="0.25">
      <c r="A27" s="132"/>
      <c r="B27" s="132"/>
      <c r="C27" s="133"/>
      <c r="D27" s="94"/>
      <c r="E27" s="90"/>
      <c r="F27" s="79"/>
      <c r="M27" s="72" t="s">
        <v>86</v>
      </c>
      <c r="N27">
        <f>COUNTIF(D9:D46,"Absoluta Territorial")</f>
        <v>0</v>
      </c>
      <c r="O27">
        <f>COUNTIF(E9:E46,"Absoluta Territorial")</f>
        <v>0</v>
      </c>
      <c r="P27">
        <f t="shared" si="0"/>
        <v>0</v>
      </c>
    </row>
    <row r="28" spans="1:16" ht="16.95" customHeight="1" x14ac:dyDescent="0.25">
      <c r="A28" s="132"/>
      <c r="B28" s="132"/>
      <c r="C28" s="133"/>
      <c r="D28" s="94"/>
      <c r="E28" s="90"/>
      <c r="F28" s="79"/>
      <c r="M28" s="72" t="s">
        <v>87</v>
      </c>
      <c r="N28">
        <f>COUNTIF(D9:D46,"Sénior Territorial")</f>
        <v>0</v>
      </c>
      <c r="O28">
        <f>COUNTIF(E9:E46,"Sénior Territorial")</f>
        <v>0</v>
      </c>
      <c r="P28">
        <f t="shared" si="0"/>
        <v>0</v>
      </c>
    </row>
    <row r="29" spans="1:16" ht="16.95" customHeight="1" x14ac:dyDescent="0.25">
      <c r="A29" s="132"/>
      <c r="B29" s="132"/>
      <c r="C29" s="133"/>
      <c r="D29" s="94"/>
      <c r="E29" s="90"/>
      <c r="F29" s="79"/>
      <c r="M29" s="72" t="s">
        <v>89</v>
      </c>
      <c r="N29">
        <f>COUNTIF(D9:D45,"Técnico Territorial")</f>
        <v>0</v>
      </c>
    </row>
    <row r="30" spans="1:16" ht="16.95" customHeight="1" x14ac:dyDescent="0.25">
      <c r="A30" s="132"/>
      <c r="B30" s="132"/>
      <c r="C30" s="133"/>
      <c r="D30" s="94"/>
      <c r="E30" s="90"/>
      <c r="F30" s="79"/>
      <c r="M30" s="72" t="s">
        <v>110</v>
      </c>
      <c r="N30">
        <f>COUNTIF(D9:D34,"Ficha Escolar (Sub 9-Sub 13)")</f>
        <v>0</v>
      </c>
    </row>
    <row r="31" spans="1:16" ht="16.95" customHeight="1" x14ac:dyDescent="0.25">
      <c r="A31" s="132"/>
      <c r="B31" s="132"/>
      <c r="C31" s="133"/>
      <c r="D31" s="94"/>
      <c r="E31" s="90"/>
      <c r="F31" s="79"/>
      <c r="M31" s="72" t="s">
        <v>111</v>
      </c>
      <c r="N31">
        <f>COUNTIF(D9:D34,"Ficha Escolar (Sub 15-Sub 19)")</f>
        <v>0</v>
      </c>
    </row>
    <row r="32" spans="1:16" ht="16.95" customHeight="1" x14ac:dyDescent="0.25">
      <c r="A32" s="132"/>
      <c r="B32" s="132"/>
      <c r="C32" s="133"/>
      <c r="D32" s="94"/>
      <c r="E32" s="90"/>
      <c r="F32" s="79"/>
      <c r="M32" s="72" t="s">
        <v>112</v>
      </c>
      <c r="N32">
        <f>COUNTIF(D9:D34,"Ficha Promocional")</f>
        <v>0</v>
      </c>
    </row>
    <row r="33" spans="1:11" ht="16.95" customHeight="1" x14ac:dyDescent="0.25">
      <c r="A33" s="132"/>
      <c r="B33" s="132"/>
      <c r="C33" s="133"/>
      <c r="D33" s="94"/>
      <c r="E33" s="90"/>
      <c r="F33" s="79"/>
    </row>
    <row r="34" spans="1:11" ht="16.95" customHeight="1" thickBot="1" x14ac:dyDescent="0.3">
      <c r="A34" s="134"/>
      <c r="B34" s="135"/>
      <c r="C34" s="135"/>
      <c r="D34" s="95"/>
      <c r="E34" s="91"/>
      <c r="F34" s="79"/>
    </row>
    <row r="35" spans="1:11" x14ac:dyDescent="0.25">
      <c r="A35" s="42"/>
      <c r="E35" s="42"/>
      <c r="J35" s="42"/>
    </row>
    <row r="36" spans="1:11" ht="15" customHeight="1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1:11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1:11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</row>
  </sheetData>
  <sheetProtection algorithmName="SHA-512" hashValue="G3AuamuvlOHT2UcwZtkGbsI78iJLVG8FnhgNEr4crdQJ4t2qS5151N4pkIpncrKkNnrqhZXUklcPDZz3sh3fUg==" saltValue="U4pKScosucrCIu7hG3No8A==" spinCount="100000" sheet="1" objects="1" scenarios="1"/>
  <mergeCells count="32">
    <mergeCell ref="A36:K38"/>
    <mergeCell ref="A28:C2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34:C34"/>
    <mergeCell ref="A19:C19"/>
    <mergeCell ref="A20:C20"/>
    <mergeCell ref="A21:C21"/>
    <mergeCell ref="A22:C22"/>
    <mergeCell ref="A23:C23"/>
    <mergeCell ref="A14:C14"/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  <mergeCell ref="A1:K1"/>
    <mergeCell ref="A3:K3"/>
    <mergeCell ref="A4:K4"/>
    <mergeCell ref="A5:K5"/>
    <mergeCell ref="A8:C8"/>
  </mergeCells>
  <dataValidations count="3">
    <dataValidation type="list" allowBlank="1" showInputMessage="1" showErrorMessage="1" sqref="F9:F34" xr:uid="{00000000-0002-0000-0300-000000000000}">
      <formula1>$M$8:$M$19</formula1>
    </dataValidation>
    <dataValidation type="list" allowBlank="1" showInputMessage="1" showErrorMessage="1" sqref="D9:D34" xr:uid="{05959EBA-58F3-1743-8A64-4ABDE8F99EA2}">
      <formula1>$M$20:$M$32</formula1>
    </dataValidation>
    <dataValidation type="list" allowBlank="1" showInputMessage="1" showErrorMessage="1" sqref="E9:E34" xr:uid="{0031FB6D-0734-5941-A5FA-D928155D2990}">
      <formula1>$M$8:$M$29</formula1>
    </dataValidation>
  </dataValidations>
  <printOptions horizontalCentered="1" verticalCentered="1"/>
  <pageMargins left="0" right="0" top="0" bottom="0" header="0" footer="0"/>
  <pageSetup paperSize="9" scale="74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3"/>
  <sheetViews>
    <sheetView tabSelected="1" workbookViewId="0">
      <selection activeCell="A8" sqref="A8:E8"/>
    </sheetView>
  </sheetViews>
  <sheetFormatPr baseColWidth="10" defaultRowHeight="13.2" x14ac:dyDescent="0.25"/>
  <cols>
    <col min="1" max="1" width="43.33203125" customWidth="1"/>
    <col min="2" max="2" width="20.109375" customWidth="1"/>
    <col min="3" max="3" width="12.77734375" customWidth="1"/>
    <col min="4" max="4" width="14.44140625" customWidth="1"/>
    <col min="5" max="5" width="18.44140625" customWidth="1"/>
    <col min="6" max="6" width="10.6640625" customWidth="1"/>
    <col min="7" max="7" width="8.44140625" customWidth="1"/>
    <col min="8" max="8" width="2.109375" bestFit="1" customWidth="1"/>
  </cols>
  <sheetData>
    <row r="1" spans="1:8" ht="15" customHeight="1" x14ac:dyDescent="0.25">
      <c r="A1" s="149"/>
      <c r="B1" s="29"/>
      <c r="C1" s="139" t="s">
        <v>19</v>
      </c>
      <c r="D1" s="140"/>
      <c r="E1" s="140"/>
      <c r="F1" s="1"/>
    </row>
    <row r="2" spans="1:8" ht="15" customHeight="1" x14ac:dyDescent="0.25">
      <c r="A2" s="149"/>
      <c r="B2" s="30"/>
      <c r="C2" s="153" t="s">
        <v>20</v>
      </c>
      <c r="D2" s="140"/>
      <c r="E2" s="140"/>
      <c r="F2" s="1"/>
    </row>
    <row r="3" spans="1:8" ht="15" customHeight="1" x14ac:dyDescent="0.25">
      <c r="A3" s="149"/>
      <c r="B3" s="30"/>
      <c r="C3" s="147" t="s">
        <v>21</v>
      </c>
      <c r="D3" s="147"/>
      <c r="E3" s="147"/>
      <c r="F3" s="1"/>
    </row>
    <row r="4" spans="1:8" ht="15" customHeight="1" x14ac:dyDescent="0.25">
      <c r="A4" s="149"/>
      <c r="B4" s="30"/>
      <c r="C4" s="148" t="s">
        <v>92</v>
      </c>
      <c r="D4" s="148"/>
      <c r="E4" s="148"/>
      <c r="F4" s="2"/>
    </row>
    <row r="5" spans="1:8" ht="15" customHeight="1" x14ac:dyDescent="0.25">
      <c r="A5" s="149"/>
      <c r="B5" s="137" t="s">
        <v>79</v>
      </c>
      <c r="C5" s="138"/>
      <c r="D5" s="138"/>
      <c r="E5" s="138"/>
    </row>
    <row r="6" spans="1:8" ht="12.45" customHeight="1" x14ac:dyDescent="0.25">
      <c r="A6" s="4"/>
      <c r="B6" s="5"/>
      <c r="C6" s="5"/>
      <c r="D6" s="4"/>
      <c r="E6" s="4"/>
    </row>
    <row r="7" spans="1:8" ht="13.8" x14ac:dyDescent="0.25">
      <c r="A7" s="152" t="s">
        <v>118</v>
      </c>
      <c r="B7" s="152"/>
      <c r="C7" s="152"/>
      <c r="D7" s="152"/>
      <c r="E7" s="152"/>
    </row>
    <row r="8" spans="1:8" ht="12.45" customHeight="1" x14ac:dyDescent="0.25">
      <c r="A8" s="136" t="s">
        <v>91</v>
      </c>
      <c r="B8" s="136"/>
      <c r="C8" s="136"/>
      <c r="D8" s="136"/>
      <c r="E8" s="136"/>
    </row>
    <row r="9" spans="1:8" ht="12.45" customHeight="1" x14ac:dyDescent="0.25">
      <c r="A9" s="136" t="s">
        <v>18</v>
      </c>
      <c r="B9" s="136"/>
      <c r="C9" s="136"/>
      <c r="D9" s="136"/>
      <c r="E9" s="136"/>
    </row>
    <row r="10" spans="1:8" ht="12.45" customHeight="1" x14ac:dyDescent="0.25">
      <c r="A10" s="6"/>
      <c r="B10" s="7"/>
      <c r="C10" s="7"/>
      <c r="D10" s="7"/>
      <c r="E10" s="7"/>
    </row>
    <row r="11" spans="1:8" ht="12.45" customHeight="1" thickBot="1" x14ac:dyDescent="0.3">
      <c r="A11" s="8" t="s">
        <v>6</v>
      </c>
      <c r="B11" s="150"/>
      <c r="C11" s="151"/>
      <c r="D11" s="151"/>
      <c r="E11" s="151"/>
    </row>
    <row r="12" spans="1:8" ht="12.45" customHeight="1" x14ac:dyDescent="0.25">
      <c r="A12" s="7"/>
      <c r="B12" s="36"/>
      <c r="C12" s="7"/>
      <c r="D12" s="7"/>
      <c r="E12" s="7"/>
    </row>
    <row r="13" spans="1:8" ht="12.45" customHeight="1" thickBot="1" x14ac:dyDescent="0.3">
      <c r="A13" s="154" t="s">
        <v>14</v>
      </c>
      <c r="B13" s="154"/>
      <c r="C13" s="155"/>
      <c r="D13" s="155"/>
      <c r="E13" s="155"/>
      <c r="H13">
        <v>1</v>
      </c>
    </row>
    <row r="14" spans="1:8" ht="12.45" customHeight="1" x14ac:dyDescent="0.25">
      <c r="A14" s="145" t="s">
        <v>3</v>
      </c>
      <c r="B14" s="146"/>
      <c r="C14" s="9" t="s">
        <v>4</v>
      </c>
      <c r="D14" s="10" t="s">
        <v>11</v>
      </c>
      <c r="E14" s="11" t="s">
        <v>5</v>
      </c>
    </row>
    <row r="15" spans="1:8" ht="12.45" customHeight="1" x14ac:dyDescent="0.25">
      <c r="A15" s="12" t="s">
        <v>100</v>
      </c>
      <c r="B15" s="13"/>
      <c r="C15" s="51">
        <v>20</v>
      </c>
      <c r="D15" s="14"/>
      <c r="E15" s="43">
        <f>C15*D15</f>
        <v>0</v>
      </c>
    </row>
    <row r="16" spans="1:8" ht="12.45" customHeight="1" x14ac:dyDescent="0.25">
      <c r="A16" s="15" t="s">
        <v>99</v>
      </c>
      <c r="B16" s="16"/>
      <c r="C16" s="41">
        <v>240</v>
      </c>
      <c r="D16" s="17"/>
      <c r="E16" s="62">
        <f>C16*D16</f>
        <v>0</v>
      </c>
    </row>
    <row r="17" spans="1:8" ht="12.45" customHeight="1" x14ac:dyDescent="0.25">
      <c r="A17" s="15" t="s">
        <v>101</v>
      </c>
      <c r="B17" s="44"/>
      <c r="C17" s="45">
        <v>120</v>
      </c>
      <c r="D17" s="46"/>
      <c r="E17" s="71">
        <f>C17*D17</f>
        <v>0</v>
      </c>
      <c r="F17" s="1"/>
      <c r="H17" s="48"/>
    </row>
    <row r="18" spans="1:8" ht="12.45" customHeight="1" thickBot="1" x14ac:dyDescent="0.3">
      <c r="A18" s="18"/>
      <c r="B18" s="158" t="s">
        <v>12</v>
      </c>
      <c r="C18" s="159"/>
      <c r="D18" s="159"/>
      <c r="E18" s="47">
        <f>SUM(E15:E17)</f>
        <v>0</v>
      </c>
      <c r="F18" s="1"/>
      <c r="H18" s="48"/>
    </row>
    <row r="19" spans="1:8" ht="12.45" customHeight="1" x14ac:dyDescent="0.25">
      <c r="A19" s="7"/>
      <c r="B19" s="7"/>
      <c r="C19" s="7"/>
      <c r="D19" s="7"/>
      <c r="E19" s="7"/>
      <c r="F19" s="1"/>
      <c r="H19" s="48"/>
    </row>
    <row r="20" spans="1:8" ht="12.45" customHeight="1" thickBot="1" x14ac:dyDescent="0.3">
      <c r="A20" s="156" t="s">
        <v>15</v>
      </c>
      <c r="B20" s="157"/>
      <c r="C20" s="157"/>
      <c r="D20" s="157"/>
      <c r="E20" s="157"/>
      <c r="F20" s="1"/>
      <c r="H20" s="48"/>
    </row>
    <row r="21" spans="1:8" ht="12.45" customHeight="1" x14ac:dyDescent="0.25">
      <c r="A21" s="162" t="s">
        <v>7</v>
      </c>
      <c r="B21" s="163"/>
      <c r="C21" s="164" t="s">
        <v>4</v>
      </c>
      <c r="D21" s="166" t="s">
        <v>11</v>
      </c>
      <c r="E21" s="142" t="s">
        <v>5</v>
      </c>
      <c r="F21" s="2"/>
      <c r="H21" s="48"/>
    </row>
    <row r="22" spans="1:8" ht="12.45" customHeight="1" x14ac:dyDescent="0.25">
      <c r="A22" s="19" t="s">
        <v>8</v>
      </c>
      <c r="B22" s="20" t="s">
        <v>9</v>
      </c>
      <c r="C22" s="165"/>
      <c r="D22" s="165"/>
      <c r="E22" s="143"/>
      <c r="H22" s="48"/>
    </row>
    <row r="23" spans="1:8" ht="12.45" customHeight="1" x14ac:dyDescent="0.25">
      <c r="A23" s="26" t="s">
        <v>102</v>
      </c>
      <c r="B23" s="32" t="s">
        <v>22</v>
      </c>
      <c r="C23" s="63">
        <v>19.5</v>
      </c>
      <c r="D23" s="55">
        <f>'Relación de Licencias'!N10+'Cambio de Categoría'!P21</f>
        <v>0</v>
      </c>
      <c r="E23" s="62">
        <f>C23*D23</f>
        <v>0</v>
      </c>
      <c r="H23" s="48"/>
    </row>
    <row r="24" spans="1:8" ht="12.45" customHeight="1" x14ac:dyDescent="0.25">
      <c r="A24" s="26"/>
      <c r="B24" s="31" t="s">
        <v>23</v>
      </c>
      <c r="C24" s="63">
        <v>29.5</v>
      </c>
      <c r="D24" s="56">
        <f>'Relación de Licencias'!N12+'Cambio de Categoría'!P22</f>
        <v>0</v>
      </c>
      <c r="E24" s="62">
        <f t="shared" ref="E24:E51" si="0">C24*D24</f>
        <v>0</v>
      </c>
      <c r="H24" s="48"/>
    </row>
    <row r="25" spans="1:8" ht="12.45" customHeight="1" x14ac:dyDescent="0.25">
      <c r="A25" s="21"/>
      <c r="B25" s="32" t="s">
        <v>24</v>
      </c>
      <c r="C25" s="64">
        <v>33.5</v>
      </c>
      <c r="D25" s="55">
        <f>'Relación de Licencias'!N14+'Cambio de Categoría'!P23</f>
        <v>0</v>
      </c>
      <c r="E25" s="62">
        <f t="shared" si="0"/>
        <v>0</v>
      </c>
      <c r="H25" s="48"/>
    </row>
    <row r="26" spans="1:8" ht="12.45" customHeight="1" x14ac:dyDescent="0.25">
      <c r="A26" s="21"/>
      <c r="B26" s="32" t="s">
        <v>25</v>
      </c>
      <c r="C26" s="65">
        <v>43.5</v>
      </c>
      <c r="D26" s="55">
        <f>'Relación de Licencias'!N16+'Cambio de Categoría'!P24</f>
        <v>0</v>
      </c>
      <c r="E26" s="62">
        <f t="shared" si="0"/>
        <v>0</v>
      </c>
      <c r="H26" s="48"/>
    </row>
    <row r="27" spans="1:8" ht="12.45" customHeight="1" x14ac:dyDescent="0.25">
      <c r="A27" s="21"/>
      <c r="B27" s="32" t="s">
        <v>26</v>
      </c>
      <c r="C27" s="65">
        <v>43.5</v>
      </c>
      <c r="D27" s="55">
        <f>'Relación de Licencias'!N18+'Cambio de Categoría'!P25</f>
        <v>0</v>
      </c>
      <c r="E27" s="62">
        <f t="shared" si="0"/>
        <v>0</v>
      </c>
      <c r="H27" s="48"/>
    </row>
    <row r="28" spans="1:8" ht="12.45" customHeight="1" x14ac:dyDescent="0.25">
      <c r="A28" s="21"/>
      <c r="B28" s="32" t="s">
        <v>113</v>
      </c>
      <c r="C28" s="65">
        <v>43.5</v>
      </c>
      <c r="D28" s="55">
        <f>'Relación de Licencias'!N20+'Cambio de Categoría'!P26</f>
        <v>0</v>
      </c>
      <c r="E28" s="62">
        <f t="shared" si="0"/>
        <v>0</v>
      </c>
      <c r="H28" s="48"/>
    </row>
    <row r="29" spans="1:8" ht="12.45" customHeight="1" x14ac:dyDescent="0.25">
      <c r="A29" s="21"/>
      <c r="B29" s="32" t="s">
        <v>64</v>
      </c>
      <c r="C29" s="65">
        <v>43.5</v>
      </c>
      <c r="D29" s="55">
        <f>'Relación de Licencias'!N22+'Cambio de Categoría'!P27</f>
        <v>0</v>
      </c>
      <c r="E29" s="62">
        <f t="shared" si="0"/>
        <v>0</v>
      </c>
      <c r="H29" s="48"/>
    </row>
    <row r="30" spans="1:8" ht="12.45" customHeight="1" x14ac:dyDescent="0.25">
      <c r="A30" s="21"/>
      <c r="B30" s="33" t="s">
        <v>0</v>
      </c>
      <c r="C30" s="65">
        <v>43.5</v>
      </c>
      <c r="D30" s="57">
        <f>'Relación de Licencias'!N24+'Cambio de Categoría'!P28</f>
        <v>0</v>
      </c>
      <c r="E30" s="62">
        <f t="shared" si="0"/>
        <v>0</v>
      </c>
      <c r="H30" s="48"/>
    </row>
    <row r="31" spans="1:8" ht="12.45" customHeight="1" x14ac:dyDescent="0.25">
      <c r="A31" s="21"/>
      <c r="B31" s="33" t="s">
        <v>10</v>
      </c>
      <c r="C31" s="65">
        <v>52.5</v>
      </c>
      <c r="D31" s="57">
        <v>0</v>
      </c>
      <c r="E31" s="62"/>
      <c r="H31" s="48"/>
    </row>
    <row r="32" spans="1:8" ht="12.45" customHeight="1" x14ac:dyDescent="0.25">
      <c r="A32" s="21"/>
      <c r="B32" s="32" t="s">
        <v>1</v>
      </c>
      <c r="C32" s="87">
        <v>52.5</v>
      </c>
      <c r="D32" s="57">
        <f>'Relación de Licencias'!N28-'Cambio de Categoría'!N18</f>
        <v>0</v>
      </c>
      <c r="E32" s="62">
        <f t="shared" si="0"/>
        <v>0</v>
      </c>
      <c r="H32" s="48"/>
    </row>
    <row r="33" spans="1:8" ht="12.45" customHeight="1" x14ac:dyDescent="0.25">
      <c r="A33" s="22"/>
      <c r="B33" s="35" t="s">
        <v>2</v>
      </c>
      <c r="C33" s="80">
        <v>36</v>
      </c>
      <c r="D33" s="58">
        <f>'Relación de Licencias'!N30-'Cambio de Categoría'!N19</f>
        <v>0</v>
      </c>
      <c r="E33" s="61">
        <f t="shared" si="0"/>
        <v>0</v>
      </c>
      <c r="H33" s="48"/>
    </row>
    <row r="34" spans="1:8" ht="12.45" customHeight="1" x14ac:dyDescent="0.25">
      <c r="A34" s="26" t="s">
        <v>103</v>
      </c>
      <c r="B34" s="32" t="s">
        <v>22</v>
      </c>
      <c r="C34" s="67">
        <v>45.5</v>
      </c>
      <c r="D34" s="59">
        <f>'Relación de Licencias'!N11+'Cambio de Categoría'!N9</f>
        <v>0</v>
      </c>
      <c r="E34" s="62">
        <f t="shared" si="0"/>
        <v>0</v>
      </c>
      <c r="H34" s="48"/>
    </row>
    <row r="35" spans="1:8" ht="12.45" customHeight="1" x14ac:dyDescent="0.25">
      <c r="A35" s="26"/>
      <c r="B35" s="32" t="s">
        <v>23</v>
      </c>
      <c r="C35" s="67">
        <v>55.5</v>
      </c>
      <c r="D35" s="59">
        <f>'Relación de Licencias'!N13+'Cambio de Categoría'!N10</f>
        <v>0</v>
      </c>
      <c r="E35" s="62">
        <f t="shared" si="0"/>
        <v>0</v>
      </c>
      <c r="H35" s="48"/>
    </row>
    <row r="36" spans="1:8" ht="12.45" customHeight="1" x14ac:dyDescent="0.25">
      <c r="A36" s="21"/>
      <c r="B36" s="32" t="s">
        <v>24</v>
      </c>
      <c r="C36" s="67">
        <v>59.5</v>
      </c>
      <c r="D36" s="55">
        <f>'Relación de Licencias'!N15+'Cambio de Categoría'!N11</f>
        <v>0</v>
      </c>
      <c r="E36" s="62">
        <f t="shared" si="0"/>
        <v>0</v>
      </c>
      <c r="H36" s="48"/>
    </row>
    <row r="37" spans="1:8" ht="12.45" customHeight="1" x14ac:dyDescent="0.25">
      <c r="A37" s="21"/>
      <c r="B37" s="32" t="s">
        <v>25</v>
      </c>
      <c r="C37" s="65">
        <v>69.5</v>
      </c>
      <c r="D37" s="55">
        <f>'Relación de Licencias'!N17+'Cambio de Categoría'!N12</f>
        <v>0</v>
      </c>
      <c r="E37" s="62">
        <f t="shared" si="0"/>
        <v>0</v>
      </c>
    </row>
    <row r="38" spans="1:8" ht="12.45" customHeight="1" x14ac:dyDescent="0.25">
      <c r="A38" s="21"/>
      <c r="B38" s="32" t="s">
        <v>26</v>
      </c>
      <c r="C38" s="65">
        <v>69.5</v>
      </c>
      <c r="D38" s="55">
        <f>'Relación de Licencias'!N19+'Cambio de Categoría'!N13</f>
        <v>0</v>
      </c>
      <c r="E38" s="62">
        <f t="shared" si="0"/>
        <v>0</v>
      </c>
    </row>
    <row r="39" spans="1:8" ht="12.45" customHeight="1" x14ac:dyDescent="0.25">
      <c r="A39" s="21"/>
      <c r="B39" s="32" t="s">
        <v>113</v>
      </c>
      <c r="C39" s="65">
        <v>69.5</v>
      </c>
      <c r="D39" s="55">
        <f>'Relación de Licencias'!N21+'Cambio de Categoría'!N14</f>
        <v>0</v>
      </c>
      <c r="E39" s="62">
        <f t="shared" si="0"/>
        <v>0</v>
      </c>
    </row>
    <row r="40" spans="1:8" ht="12.45" customHeight="1" x14ac:dyDescent="0.25">
      <c r="A40" s="21"/>
      <c r="B40" s="32" t="s">
        <v>64</v>
      </c>
      <c r="C40" s="65">
        <v>69.5</v>
      </c>
      <c r="D40" s="55">
        <f>'Relación de Licencias'!N23+'Cambio de Categoría'!N15</f>
        <v>0</v>
      </c>
      <c r="E40" s="62">
        <f t="shared" si="0"/>
        <v>0</v>
      </c>
    </row>
    <row r="41" spans="1:8" ht="12.45" customHeight="1" x14ac:dyDescent="0.25">
      <c r="A41" s="21"/>
      <c r="B41" s="32" t="s">
        <v>0</v>
      </c>
      <c r="C41" s="65">
        <v>69.5</v>
      </c>
      <c r="D41" s="55">
        <f>'Relación de Licencias'!N25+'Cambio de Categoría'!N16</f>
        <v>0</v>
      </c>
      <c r="E41" s="62">
        <f t="shared" si="0"/>
        <v>0</v>
      </c>
    </row>
    <row r="42" spans="1:8" ht="12.45" customHeight="1" x14ac:dyDescent="0.25">
      <c r="A42" s="21"/>
      <c r="B42" s="32" t="s">
        <v>10</v>
      </c>
      <c r="C42" s="65">
        <v>79.5</v>
      </c>
      <c r="D42" s="55">
        <f>'Relación de Licencias'!N27+'Cambio de Categoría'!N17</f>
        <v>0</v>
      </c>
      <c r="E42" s="62">
        <f t="shared" si="0"/>
        <v>0</v>
      </c>
    </row>
    <row r="43" spans="1:8" ht="12.45" customHeight="1" x14ac:dyDescent="0.25">
      <c r="A43" s="21"/>
      <c r="B43" s="32" t="s">
        <v>1</v>
      </c>
      <c r="C43" s="65">
        <v>79.5</v>
      </c>
      <c r="D43" s="55">
        <f>'Relación de Licencias'!N29+'Cambio de Categoría'!N18</f>
        <v>0</v>
      </c>
      <c r="E43" s="62">
        <f t="shared" si="0"/>
        <v>0</v>
      </c>
    </row>
    <row r="44" spans="1:8" ht="12.45" customHeight="1" x14ac:dyDescent="0.25">
      <c r="A44" s="22"/>
      <c r="B44" s="35" t="s">
        <v>2</v>
      </c>
      <c r="C44" s="66">
        <v>63</v>
      </c>
      <c r="D44" s="58">
        <f>'Relación de Licencias'!N31+'Cambio de Categoría'!N19</f>
        <v>0</v>
      </c>
      <c r="E44" s="71">
        <f t="shared" si="0"/>
        <v>0</v>
      </c>
    </row>
    <row r="45" spans="1:8" ht="12.45" customHeight="1" x14ac:dyDescent="0.25">
      <c r="A45" s="27" t="s">
        <v>104</v>
      </c>
      <c r="B45" s="35"/>
      <c r="C45" s="80">
        <v>20</v>
      </c>
      <c r="D45" s="81">
        <f>'Relación de Licencias'!N37</f>
        <v>0</v>
      </c>
      <c r="E45" s="82">
        <f>C45*D45</f>
        <v>0</v>
      </c>
    </row>
    <row r="46" spans="1:8" ht="12.45" customHeight="1" x14ac:dyDescent="0.25">
      <c r="A46" s="27" t="s">
        <v>105</v>
      </c>
      <c r="B46" s="23"/>
      <c r="C46" s="70">
        <v>46</v>
      </c>
      <c r="D46" s="60">
        <f>'Relación de Licencias'!N36</f>
        <v>0</v>
      </c>
      <c r="E46" s="43">
        <f>C46*D46</f>
        <v>0</v>
      </c>
    </row>
    <row r="47" spans="1:8" ht="12.45" customHeight="1" x14ac:dyDescent="0.25">
      <c r="A47" s="26" t="s">
        <v>96</v>
      </c>
      <c r="B47" s="34" t="s">
        <v>93</v>
      </c>
      <c r="C47" s="68">
        <v>11</v>
      </c>
      <c r="D47" s="59">
        <f>'Relación de Licencias'!N32-'Cambio de Categoría'!N30</f>
        <v>0</v>
      </c>
      <c r="E47" s="43">
        <f t="shared" si="0"/>
        <v>0</v>
      </c>
    </row>
    <row r="48" spans="1:8" ht="12.45" customHeight="1" x14ac:dyDescent="0.25">
      <c r="A48" s="160" t="s">
        <v>116</v>
      </c>
      <c r="B48" s="32" t="s">
        <v>97</v>
      </c>
      <c r="C48" s="67">
        <v>20</v>
      </c>
      <c r="D48" s="59">
        <f>'Relación de Licencias'!N33-'Cambio de Categoría'!N31</f>
        <v>0</v>
      </c>
      <c r="E48" s="62">
        <f t="shared" si="0"/>
        <v>0</v>
      </c>
    </row>
    <row r="49" spans="1:5" ht="12.45" customHeight="1" x14ac:dyDescent="0.25">
      <c r="A49" s="160"/>
      <c r="B49" s="32"/>
      <c r="C49" s="65"/>
      <c r="D49" s="55"/>
      <c r="E49" s="62">
        <f t="shared" si="0"/>
        <v>0</v>
      </c>
    </row>
    <row r="50" spans="1:5" ht="12.45" customHeight="1" x14ac:dyDescent="0.25">
      <c r="A50" s="160"/>
      <c r="B50" s="33"/>
      <c r="C50" s="69"/>
      <c r="D50" s="57"/>
      <c r="E50" s="73"/>
    </row>
    <row r="51" spans="1:5" ht="13.8" thickBot="1" x14ac:dyDescent="0.3">
      <c r="A51" s="27" t="s">
        <v>107</v>
      </c>
      <c r="B51" s="83" t="s">
        <v>98</v>
      </c>
      <c r="C51" s="84">
        <v>20</v>
      </c>
      <c r="D51" s="85">
        <f>'Relación de Licencias'!N34-'Cambio de Categoría'!N32</f>
        <v>0</v>
      </c>
      <c r="E51" s="86">
        <f t="shared" si="0"/>
        <v>0</v>
      </c>
    </row>
    <row r="52" spans="1:5" ht="13.8" thickBot="1" x14ac:dyDescent="0.3">
      <c r="A52" s="26"/>
      <c r="B52" s="115" t="s">
        <v>13</v>
      </c>
      <c r="C52" s="144"/>
      <c r="D52" s="144"/>
      <c r="E52" s="24">
        <f>SUM(E23:E51)</f>
        <v>0</v>
      </c>
    </row>
    <row r="53" spans="1:5" ht="12.45" customHeight="1" x14ac:dyDescent="0.25">
      <c r="A53" s="37"/>
      <c r="B53" s="38"/>
      <c r="C53" s="39"/>
      <c r="D53" s="40"/>
      <c r="E53" s="74"/>
    </row>
    <row r="54" spans="1:5" ht="12.45" customHeight="1" thickBot="1" x14ac:dyDescent="0.3">
      <c r="A54" s="28"/>
      <c r="B54" s="7"/>
      <c r="C54" s="7"/>
      <c r="D54" s="7"/>
      <c r="E54" s="7"/>
    </row>
    <row r="55" spans="1:5" ht="12.45" customHeight="1" thickBot="1" x14ac:dyDescent="0.3">
      <c r="A55" s="115" t="s">
        <v>17</v>
      </c>
      <c r="B55" s="141"/>
      <c r="C55" s="141"/>
      <c r="D55" s="141"/>
      <c r="E55" s="75">
        <f>E18+E52</f>
        <v>0</v>
      </c>
    </row>
    <row r="56" spans="1:5" ht="12.45" customHeight="1" x14ac:dyDescent="0.25">
      <c r="A56" s="7"/>
      <c r="B56" s="7"/>
      <c r="C56" s="7"/>
      <c r="D56" s="7"/>
      <c r="E56" s="7"/>
    </row>
    <row r="57" spans="1:5" ht="12.45" customHeight="1" thickBot="1" x14ac:dyDescent="0.3">
      <c r="A57" s="7"/>
      <c r="B57" s="7"/>
      <c r="C57" s="25" t="s">
        <v>16</v>
      </c>
      <c r="D57" s="161"/>
      <c r="E57" s="161"/>
    </row>
    <row r="58" spans="1:5" ht="12.45" customHeight="1" x14ac:dyDescent="0.25">
      <c r="A58" s="4"/>
      <c r="B58" s="4"/>
      <c r="C58" s="4"/>
      <c r="D58" s="4"/>
      <c r="E58" s="4"/>
    </row>
    <row r="59" spans="1:5" ht="12.45" customHeight="1" x14ac:dyDescent="0.25"/>
    <row r="60" spans="1:5" ht="12.45" customHeight="1" x14ac:dyDescent="0.25">
      <c r="A60" s="96" t="s">
        <v>56</v>
      </c>
      <c r="B60" s="96"/>
      <c r="C60" s="96"/>
      <c r="D60" s="96"/>
      <c r="E60" s="96"/>
    </row>
    <row r="61" spans="1:5" ht="12.45" customHeight="1" x14ac:dyDescent="0.25">
      <c r="A61" s="96"/>
      <c r="B61" s="96"/>
      <c r="C61" s="96"/>
      <c r="D61" s="96"/>
      <c r="E61" s="96"/>
    </row>
    <row r="62" spans="1:5" ht="19.5" customHeight="1" x14ac:dyDescent="0.25">
      <c r="A62" s="96"/>
      <c r="B62" s="96"/>
      <c r="C62" s="96"/>
      <c r="D62" s="96"/>
      <c r="E62" s="96"/>
    </row>
    <row r="63" spans="1:5" ht="12.45" customHeight="1" x14ac:dyDescent="0.25">
      <c r="A63" s="96"/>
      <c r="B63" s="96"/>
      <c r="C63" s="96"/>
      <c r="D63" s="96"/>
      <c r="E63" s="96"/>
    </row>
    <row r="64" spans="1:5" ht="12.45" customHeight="1" x14ac:dyDescent="0.25">
      <c r="A64" s="96"/>
      <c r="B64" s="96"/>
      <c r="C64" s="96"/>
      <c r="D64" s="96"/>
      <c r="E64" s="96"/>
    </row>
    <row r="65" spans="1:11" ht="12.45" customHeight="1" x14ac:dyDescent="0.25">
      <c r="A65" s="96"/>
      <c r="B65" s="96"/>
      <c r="C65" s="96"/>
      <c r="D65" s="96"/>
      <c r="E65" s="96"/>
    </row>
    <row r="66" spans="1:11" ht="12.45" customHeight="1" x14ac:dyDescent="0.25"/>
    <row r="67" spans="1:11" ht="12.45" customHeight="1" x14ac:dyDescent="0.25">
      <c r="F67" s="3"/>
    </row>
    <row r="70" spans="1:11" ht="15" customHeight="1" x14ac:dyDescent="0.25">
      <c r="F70" s="50"/>
      <c r="G70" s="50"/>
      <c r="I70" s="50"/>
      <c r="J70" s="50"/>
      <c r="K70" s="50"/>
    </row>
    <row r="71" spans="1:11" x14ac:dyDescent="0.25">
      <c r="F71" s="50"/>
      <c r="G71" s="50"/>
      <c r="H71" s="50"/>
      <c r="I71" s="50"/>
      <c r="J71" s="50"/>
      <c r="K71" s="50"/>
    </row>
    <row r="72" spans="1:11" x14ac:dyDescent="0.25">
      <c r="F72" s="50"/>
      <c r="G72" s="50"/>
      <c r="H72" s="50"/>
      <c r="I72" s="50"/>
      <c r="J72" s="50"/>
      <c r="K72" s="50"/>
    </row>
    <row r="73" spans="1:11" x14ac:dyDescent="0.25">
      <c r="H73" s="50"/>
    </row>
  </sheetData>
  <sheetProtection algorithmName="SHA-512" hashValue="K7cLGQCYLxjQ2qevkDe9oSxJwNYnTUHMZMnaMKxLj+F8ZEx+UtQYqEXVF+8eskdwup82szknvBTZkdwO4T57vg==" saltValue="Q+iKYQCoYqe+0XohVP8wrg==" spinCount="100000" sheet="1" objects="1" scenarios="1"/>
  <mergeCells count="23">
    <mergeCell ref="B18:D18"/>
    <mergeCell ref="A48:A50"/>
    <mergeCell ref="A60:E65"/>
    <mergeCell ref="D57:E57"/>
    <mergeCell ref="A21:B21"/>
    <mergeCell ref="C21:C22"/>
    <mergeCell ref="D21:D22"/>
    <mergeCell ref="A8:E8"/>
    <mergeCell ref="B5:E5"/>
    <mergeCell ref="C1:E1"/>
    <mergeCell ref="A55:D55"/>
    <mergeCell ref="E21:E22"/>
    <mergeCell ref="B52:D52"/>
    <mergeCell ref="A14:B14"/>
    <mergeCell ref="C3:E3"/>
    <mergeCell ref="C4:E4"/>
    <mergeCell ref="A1:A5"/>
    <mergeCell ref="A9:E9"/>
    <mergeCell ref="B11:E11"/>
    <mergeCell ref="A7:E7"/>
    <mergeCell ref="C2:E2"/>
    <mergeCell ref="A13:E13"/>
    <mergeCell ref="A20:E20"/>
  </mergeCells>
  <phoneticPr fontId="0" type="noConversion"/>
  <conditionalFormatting sqref="E15:E17 C23:C51 E23:E51">
    <cfRule type="cellIs" dxfId="1" priority="2" stopIfTrue="1" operator="equal">
      <formula>0</formula>
    </cfRule>
  </conditionalFormatting>
  <conditionalFormatting sqref="E18 E52 E55">
    <cfRule type="cellIs" dxfId="0" priority="1" stopIfTrue="1" operator="equal">
      <formula>0</formula>
    </cfRule>
  </conditionalFormatting>
  <dataValidations count="1">
    <dataValidation type="list" allowBlank="1" showInputMessage="1" showErrorMessage="1" sqref="D15:D17" xr:uid="{00000000-0002-0000-0400-000000000000}">
      <formula1>$H$13</formula1>
    </dataValidation>
  </dataValidations>
  <printOptions horizontalCentered="1" verticalCentered="1"/>
  <pageMargins left="0" right="0" top="0" bottom="0" header="0" footer="0"/>
  <pageSetup paperSize="9" scale="94" orientation="portrait" horizontalDpi="4294967293" verticalDpi="4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Datos del Club</vt:lpstr>
      <vt:lpstr>Relación de Licencias</vt:lpstr>
      <vt:lpstr>Cambio de Categoría</vt:lpstr>
      <vt:lpstr>Liquidación</vt:lpstr>
      <vt:lpstr>Liquidación!Área_de_impresión</vt:lpstr>
    </vt:vector>
  </TitlesOfParts>
  <Company>ASEPEYO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ASEPEYO</dc:creator>
  <cp:lastModifiedBy>Alberto Miguel</cp:lastModifiedBy>
  <cp:lastPrinted>2012-07-13T09:55:11Z</cp:lastPrinted>
  <dcterms:created xsi:type="dcterms:W3CDTF">2005-04-02T16:49:44Z</dcterms:created>
  <dcterms:modified xsi:type="dcterms:W3CDTF">2023-12-19T13:28:56Z</dcterms:modified>
</cp:coreProperties>
</file>